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mbel\Desktop\Для обновления на сайте\Обновлено\"/>
    </mc:Choice>
  </mc:AlternateContent>
  <bookViews>
    <workbookView xWindow="0" yWindow="0" windowWidth="28800" windowHeight="11940" activeTab="1"/>
  </bookViews>
  <sheets>
    <sheet name="Модель 1" sheetId="1" r:id="rId1"/>
    <sheet name="Модель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3" i="2"/>
  <c r="G11" i="2"/>
  <c r="E8" i="1" l="1"/>
  <c r="D6" i="1"/>
  <c r="F11" i="2"/>
  <c r="F13" i="2" s="1"/>
  <c r="C11" i="2"/>
  <c r="C13" i="2" s="1"/>
  <c r="C14" i="2" s="1"/>
  <c r="E11" i="2" l="1"/>
  <c r="D11" i="2"/>
  <c r="F14" i="2" l="1"/>
  <c r="E13" i="2"/>
  <c r="E14" i="2" s="1"/>
  <c r="D13" i="2"/>
  <c r="D14" i="2" s="1"/>
  <c r="C13" i="1"/>
  <c r="D8" i="1"/>
</calcChain>
</file>

<file path=xl/sharedStrings.xml><?xml version="1.0" encoding="utf-8"?>
<sst xmlns="http://schemas.openxmlformats.org/spreadsheetml/2006/main" count="37" uniqueCount="30">
  <si>
    <t>Оценка уровня лесистости (степени облесенности) территории</t>
  </si>
  <si>
    <t>Показатели</t>
  </si>
  <si>
    <t>2016 г.</t>
  </si>
  <si>
    <t>2017 г.</t>
  </si>
  <si>
    <t>2018 г.</t>
  </si>
  <si>
    <t>Уровень лесистости (фактический)</t>
  </si>
  <si>
    <t>Уровень лесистости (расчетный)</t>
  </si>
  <si>
    <t>Результат моделирования</t>
  </si>
  <si>
    <t>Площадь Республики Татарстан, км2</t>
  </si>
  <si>
    <t>Площадь покрытия лесом территории, км2</t>
  </si>
  <si>
    <t>Моделируем</t>
  </si>
  <si>
    <r>
      <t>Удельная площадь земель, покрытых лесной растительностью, погибшая от пожаров, км</t>
    </r>
    <r>
      <rPr>
        <vertAlign val="superscript"/>
        <sz val="13"/>
        <color theme="1"/>
        <rFont val="Times New Roman"/>
        <family val="1"/>
        <charset val="204"/>
      </rPr>
      <t>2</t>
    </r>
  </si>
  <si>
    <t>Переведено лесных культур в покрытые лесной растительность земли - всего, км2</t>
  </si>
  <si>
    <t>Лесовосстановление на землях лесного фонда, км2</t>
  </si>
  <si>
    <t>Лесовосстановление на землях иных категорий, км2</t>
  </si>
  <si>
    <t>Площадь земель, покрытых лесом, изменяющаяся под влиянием других факторов,  км2</t>
  </si>
  <si>
    <t>Прогноз доходов от вовлечения в хозяйственный оборот лесных участков в пределах земель лесного фонда (на примере  моделирования объемов вырубки)</t>
  </si>
  <si>
    <t>Рубки спелых и перестойных лесных насаждений, в т.ч.:</t>
  </si>
  <si>
    <t>Хвойные породы, тыс. куб.м.</t>
  </si>
  <si>
    <t>Площадь, га</t>
  </si>
  <si>
    <t>Твердолиственные породы, тыс. куб.м.</t>
  </si>
  <si>
    <t>Мягколиственные породы, тыс. куб.м.</t>
  </si>
  <si>
    <t>Общий объем древесины (тыс.куб.м)</t>
  </si>
  <si>
    <t>Закупочная цена дров,  руб/куб.м</t>
  </si>
  <si>
    <t>Выручка от реализации, тыс.руб.</t>
  </si>
  <si>
    <t>в т.ч. *в бюджет, тыс. руб.</t>
  </si>
  <si>
    <t xml:space="preserve">* исходя из налоговой нагрузки по ВЭД, в %, в соотвествии с Приказом ФНС от 30 мая 2007 г. N ММ-3-06/333
</t>
  </si>
  <si>
    <t xml:space="preserve">2017 г. </t>
  </si>
  <si>
    <t>2015 г.</t>
  </si>
  <si>
    <t>2019 г.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</si>
</sst>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/>
    <xf numFmtId="0" fontId="0" fillId="0" borderId="2" xfId="0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3" borderId="2" xfId="0" applyFont="1" applyFill="1" applyBorder="1" applyAlignment="1">
      <alignment vertical="top" wrapText="1"/>
    </xf>
    <xf numFmtId="1" fontId="2" fillId="3" borderId="2" xfId="0" applyNumberFormat="1" applyFont="1" applyFill="1" applyBorder="1"/>
    <xf numFmtId="0" fontId="2" fillId="3" borderId="2" xfId="0" applyFont="1" applyFill="1" applyBorder="1"/>
    <xf numFmtId="0" fontId="0" fillId="3" borderId="2" xfId="0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" fontId="2" fillId="3" borderId="2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0" fontId="2" fillId="0" borderId="2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2" fillId="3" borderId="1" xfId="0" applyNumberFormat="1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F23" sqref="F23"/>
    </sheetView>
  </sheetViews>
  <sheetFormatPr defaultRowHeight="15" x14ac:dyDescent="0.25"/>
  <cols>
    <col min="2" max="2" width="51.42578125" customWidth="1"/>
    <col min="3" max="3" width="13.140625" customWidth="1"/>
    <col min="4" max="4" width="14.5703125" customWidth="1"/>
    <col min="5" max="5" width="13.7109375" customWidth="1"/>
    <col min="6" max="6" width="15.5703125" customWidth="1"/>
  </cols>
  <sheetData>
    <row r="2" spans="2:6" ht="18.75" x14ac:dyDescent="0.3">
      <c r="B2" s="30" t="s">
        <v>0</v>
      </c>
      <c r="C2" s="30"/>
      <c r="D2" s="30"/>
      <c r="E2" s="30"/>
      <c r="F2" s="30"/>
    </row>
    <row r="4" spans="2:6" ht="16.5" x14ac:dyDescent="0.25">
      <c r="B4" s="1" t="s">
        <v>1</v>
      </c>
      <c r="C4" s="1" t="s">
        <v>2</v>
      </c>
      <c r="D4" s="1" t="s">
        <v>3</v>
      </c>
      <c r="E4" s="1" t="s">
        <v>4</v>
      </c>
    </row>
    <row r="5" spans="2:6" ht="16.5" x14ac:dyDescent="0.25">
      <c r="B5" s="2" t="s">
        <v>5</v>
      </c>
      <c r="C5" s="3">
        <v>17.5</v>
      </c>
      <c r="D5" s="3"/>
      <c r="E5" s="3"/>
      <c r="F5" s="4"/>
    </row>
    <row r="6" spans="2:6" ht="49.5" x14ac:dyDescent="0.25">
      <c r="B6" s="5" t="s">
        <v>6</v>
      </c>
      <c r="C6" s="6"/>
      <c r="D6" s="7">
        <f>D8/D7*100</f>
        <v>17.741317294651807</v>
      </c>
      <c r="E6" s="6"/>
      <c r="F6" s="5" t="s">
        <v>7</v>
      </c>
    </row>
    <row r="7" spans="2:6" ht="16.5" x14ac:dyDescent="0.25">
      <c r="B7" s="2" t="s">
        <v>8</v>
      </c>
      <c r="C7" s="3">
        <v>67836</v>
      </c>
      <c r="D7" s="3">
        <v>67836</v>
      </c>
      <c r="E7" s="3">
        <v>67836</v>
      </c>
      <c r="F7" s="2"/>
    </row>
    <row r="8" spans="2:6" ht="16.5" x14ac:dyDescent="0.25">
      <c r="B8" s="8" t="s">
        <v>9</v>
      </c>
      <c r="C8" s="9">
        <v>11871.3</v>
      </c>
      <c r="D8" s="9">
        <f>SUM(D9:D13)-D9</f>
        <v>12035</v>
      </c>
      <c r="E8" s="9">
        <f>SUM(E9:E13)-E9</f>
        <v>12155</v>
      </c>
      <c r="F8" s="27" t="s">
        <v>10</v>
      </c>
    </row>
    <row r="9" spans="2:6" ht="36" x14ac:dyDescent="0.25">
      <c r="B9" s="8" t="s">
        <v>11</v>
      </c>
      <c r="C9" s="10">
        <v>0</v>
      </c>
      <c r="D9" s="9">
        <v>0</v>
      </c>
      <c r="E9" s="10">
        <v>20</v>
      </c>
      <c r="F9" s="28"/>
    </row>
    <row r="10" spans="2:6" ht="33" x14ac:dyDescent="0.25">
      <c r="B10" s="8" t="s">
        <v>12</v>
      </c>
      <c r="C10" s="10">
        <v>15.36</v>
      </c>
      <c r="D10" s="9">
        <v>30</v>
      </c>
      <c r="E10" s="10">
        <v>30</v>
      </c>
      <c r="F10" s="28"/>
    </row>
    <row r="11" spans="2:6" ht="33" x14ac:dyDescent="0.25">
      <c r="B11" s="8" t="s">
        <v>13</v>
      </c>
      <c r="C11" s="10">
        <v>20.61</v>
      </c>
      <c r="D11" s="9">
        <v>45</v>
      </c>
      <c r="E11" s="10">
        <v>50</v>
      </c>
      <c r="F11" s="28"/>
    </row>
    <row r="12" spans="2:6" ht="33" x14ac:dyDescent="0.25">
      <c r="B12" s="8" t="s">
        <v>14</v>
      </c>
      <c r="C12" s="11">
        <v>0</v>
      </c>
      <c r="D12" s="9">
        <v>60</v>
      </c>
      <c r="E12" s="11">
        <v>75</v>
      </c>
      <c r="F12" s="28"/>
    </row>
    <row r="13" spans="2:6" ht="49.5" x14ac:dyDescent="0.25">
      <c r="B13" s="8" t="s">
        <v>15</v>
      </c>
      <c r="C13" s="9">
        <f>C8-C10-C11</f>
        <v>11835.329999999998</v>
      </c>
      <c r="D13" s="9">
        <v>11900</v>
      </c>
      <c r="E13" s="9">
        <v>12000</v>
      </c>
      <c r="F13" s="29"/>
    </row>
  </sheetData>
  <mergeCells count="2">
    <mergeCell ref="F8:F13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topLeftCell="B1" workbookViewId="0">
      <selection activeCell="J6" sqref="J6"/>
    </sheetView>
  </sheetViews>
  <sheetFormatPr defaultRowHeight="15" x14ac:dyDescent="0.25"/>
  <cols>
    <col min="2" max="2" width="41.7109375" customWidth="1"/>
    <col min="3" max="3" width="15.85546875" customWidth="1"/>
    <col min="4" max="4" width="15.28515625" customWidth="1"/>
    <col min="5" max="5" width="13.85546875" customWidth="1"/>
    <col min="6" max="6" width="13.28515625" customWidth="1"/>
    <col min="7" max="7" width="15.140625" customWidth="1"/>
    <col min="8" max="8" width="14.7109375" customWidth="1"/>
    <col min="9" max="9" width="25.28515625" customWidth="1"/>
  </cols>
  <sheetData>
    <row r="1" spans="2:11" ht="53.25" customHeight="1" x14ac:dyDescent="0.3">
      <c r="B1" s="31" t="s">
        <v>16</v>
      </c>
      <c r="C1" s="31"/>
      <c r="D1" s="31"/>
      <c r="E1" s="31"/>
      <c r="F1" s="31"/>
      <c r="G1" s="31"/>
      <c r="H1" s="31"/>
      <c r="I1" s="35"/>
    </row>
    <row r="3" spans="2:11" ht="33" x14ac:dyDescent="0.25">
      <c r="B3" s="12" t="s">
        <v>1</v>
      </c>
      <c r="C3" s="12" t="s">
        <v>28</v>
      </c>
      <c r="D3" s="12" t="s">
        <v>2</v>
      </c>
      <c r="E3" s="13" t="s">
        <v>27</v>
      </c>
      <c r="F3" s="13" t="s">
        <v>4</v>
      </c>
      <c r="G3" s="13" t="s">
        <v>29</v>
      </c>
      <c r="H3" s="19"/>
    </row>
    <row r="4" spans="2:11" ht="33" x14ac:dyDescent="0.25">
      <c r="B4" s="8" t="s">
        <v>17</v>
      </c>
      <c r="C4" s="2"/>
      <c r="D4" s="2"/>
      <c r="E4" s="8"/>
      <c r="F4" s="8"/>
      <c r="G4" s="8"/>
      <c r="H4" s="32" t="s">
        <v>10</v>
      </c>
    </row>
    <row r="5" spans="2:11" ht="16.5" x14ac:dyDescent="0.25">
      <c r="B5" s="14" t="s">
        <v>18</v>
      </c>
      <c r="C5" s="15">
        <v>120</v>
      </c>
      <c r="D5" s="15">
        <v>240.6</v>
      </c>
      <c r="E5" s="14">
        <v>269.7</v>
      </c>
      <c r="F5" s="22">
        <v>241.3</v>
      </c>
      <c r="G5" s="8">
        <v>400</v>
      </c>
      <c r="H5" s="32"/>
    </row>
    <row r="6" spans="2:11" ht="16.5" x14ac:dyDescent="0.25">
      <c r="B6" s="14" t="s">
        <v>19</v>
      </c>
      <c r="C6" s="15">
        <v>11919</v>
      </c>
      <c r="D6" s="15">
        <v>11580</v>
      </c>
      <c r="E6" s="14">
        <v>11407</v>
      </c>
      <c r="F6" s="22">
        <v>11490.3</v>
      </c>
      <c r="G6" s="8">
        <v>10000</v>
      </c>
      <c r="H6" s="32"/>
    </row>
    <row r="7" spans="2:11" ht="33" x14ac:dyDescent="0.25">
      <c r="B7" s="8" t="s">
        <v>20</v>
      </c>
      <c r="C7" s="2">
        <v>95.7</v>
      </c>
      <c r="D7" s="15">
        <v>21.2</v>
      </c>
      <c r="E7" s="8">
        <v>18.8</v>
      </c>
      <c r="F7" s="23">
        <v>11.9</v>
      </c>
      <c r="G7" s="16">
        <v>21</v>
      </c>
      <c r="H7" s="32"/>
    </row>
    <row r="8" spans="2:11" ht="16.5" x14ac:dyDescent="0.25">
      <c r="B8" s="14" t="s">
        <v>19</v>
      </c>
      <c r="C8" s="2">
        <v>1665</v>
      </c>
      <c r="D8" s="2">
        <v>1610</v>
      </c>
      <c r="E8" s="8">
        <v>1727</v>
      </c>
      <c r="F8" s="23">
        <v>1925.4</v>
      </c>
      <c r="G8" s="16">
        <v>1600</v>
      </c>
      <c r="H8" s="32"/>
    </row>
    <row r="9" spans="2:11" ht="16.5" x14ac:dyDescent="0.25">
      <c r="B9" s="8" t="s">
        <v>21</v>
      </c>
      <c r="C9" s="2">
        <v>1256.7</v>
      </c>
      <c r="D9" s="2">
        <v>304.89999999999998</v>
      </c>
      <c r="E9" s="8">
        <v>290.39999999999998</v>
      </c>
      <c r="F9" s="23">
        <v>267</v>
      </c>
      <c r="G9" s="8">
        <v>250</v>
      </c>
      <c r="H9" s="32"/>
    </row>
    <row r="10" spans="2:11" ht="16.5" x14ac:dyDescent="0.25">
      <c r="B10" s="14" t="s">
        <v>19</v>
      </c>
      <c r="C10" s="2">
        <v>9883</v>
      </c>
      <c r="D10" s="2">
        <v>8051</v>
      </c>
      <c r="E10" s="8">
        <v>7807</v>
      </c>
      <c r="F10" s="23">
        <v>9561</v>
      </c>
      <c r="G10" s="8">
        <v>750</v>
      </c>
      <c r="H10" s="20"/>
    </row>
    <row r="11" spans="2:11" ht="16.5" x14ac:dyDescent="0.25">
      <c r="B11" s="17" t="s">
        <v>22</v>
      </c>
      <c r="C11" s="2">
        <f>C5+C7+C9</f>
        <v>1472.4</v>
      </c>
      <c r="D11" s="2">
        <f>D5+D7+D9</f>
        <v>566.70000000000005</v>
      </c>
      <c r="E11" s="2">
        <f>E5+E7+E9</f>
        <v>578.9</v>
      </c>
      <c r="F11" s="24">
        <f>F5+F7+F9</f>
        <v>520.20000000000005</v>
      </c>
      <c r="G11" s="26">
        <f>G5+G7+G9</f>
        <v>671</v>
      </c>
      <c r="H11" s="4"/>
    </row>
    <row r="12" spans="2:11" ht="16.5" x14ac:dyDescent="0.25">
      <c r="B12" s="2" t="s">
        <v>23</v>
      </c>
      <c r="C12" s="17">
        <v>625.37</v>
      </c>
      <c r="D12" s="17">
        <v>625.37</v>
      </c>
      <c r="E12" s="17">
        <v>630</v>
      </c>
      <c r="F12" s="24">
        <v>630</v>
      </c>
      <c r="G12" s="17">
        <v>635</v>
      </c>
      <c r="H12" s="4"/>
    </row>
    <row r="13" spans="2:11" ht="16.5" x14ac:dyDescent="0.25">
      <c r="B13" s="5" t="s">
        <v>24</v>
      </c>
      <c r="C13" s="18">
        <f>C11*C12</f>
        <v>920794.78800000006</v>
      </c>
      <c r="D13" s="18">
        <f t="shared" ref="D13:E13" si="0">D11*D12</f>
        <v>354397.179</v>
      </c>
      <c r="E13" s="18">
        <f t="shared" si="0"/>
        <v>364707</v>
      </c>
      <c r="F13" s="25">
        <f>F11*F12</f>
        <v>327726</v>
      </c>
      <c r="G13" s="18">
        <f>G11*G12</f>
        <v>426085</v>
      </c>
      <c r="H13" s="33" t="s">
        <v>7</v>
      </c>
    </row>
    <row r="14" spans="2:11" ht="16.5" x14ac:dyDescent="0.25">
      <c r="B14" s="5" t="s">
        <v>25</v>
      </c>
      <c r="C14" s="18">
        <f>C13*5.5%</f>
        <v>50643.713340000002</v>
      </c>
      <c r="D14" s="18">
        <f>D13*5.5%</f>
        <v>19491.844845</v>
      </c>
      <c r="E14" s="18">
        <f t="shared" ref="E14:F14" si="1">E13*5.5%</f>
        <v>20058.884999999998</v>
      </c>
      <c r="F14" s="25">
        <f t="shared" si="1"/>
        <v>18024.93</v>
      </c>
      <c r="G14" s="18">
        <f>G13*5.5%</f>
        <v>23434.674999999999</v>
      </c>
      <c r="H14" s="33"/>
    </row>
    <row r="16" spans="2:11" ht="39.75" customHeight="1" x14ac:dyDescent="0.25">
      <c r="B16" s="34" t="s">
        <v>26</v>
      </c>
      <c r="C16" s="34"/>
      <c r="D16" s="34"/>
      <c r="E16" s="34"/>
      <c r="F16" s="34"/>
      <c r="G16" s="34"/>
      <c r="H16" s="34"/>
      <c r="I16" s="34"/>
      <c r="J16" s="21"/>
      <c r="K16" s="21"/>
    </row>
  </sheetData>
  <mergeCells count="4">
    <mergeCell ref="H4:H9"/>
    <mergeCell ref="H13:H14"/>
    <mergeCell ref="B16:I16"/>
    <mergeCell ref="B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Модель 1</vt:lpstr>
      <vt:lpstr>Модель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Сюмбель Мубинова</cp:lastModifiedBy>
  <dcterms:created xsi:type="dcterms:W3CDTF">2017-10-12T06:06:04Z</dcterms:created>
  <dcterms:modified xsi:type="dcterms:W3CDTF">2020-02-17T08:01:22Z</dcterms:modified>
</cp:coreProperties>
</file>