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C:\Users\radmir\Desktop\ПП\ПП тут\gg\"/>
    </mc:Choice>
  </mc:AlternateContent>
  <xr:revisionPtr revIDLastSave="0" documentId="13_ncr:1_{806CB084-D5BD-4F1D-9B24-E16D4FDD6416}" xr6:coauthVersionLast="47" xr6:coauthVersionMax="47" xr10:uidLastSave="{00000000-0000-0000-0000-000000000000}"/>
  <bookViews>
    <workbookView xWindow="4920" yWindow="0" windowWidth="18600" windowHeight="15435" xr2:uid="{00000000-000D-0000-FFFF-FFFF00000000}"/>
  </bookViews>
  <sheets>
    <sheet name="Лист1" sheetId="1" r:id="rId1"/>
  </sheets>
  <definedNames>
    <definedName name="_Hlk132207027" localSheetId="0">Лист1!#REF!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6" i="1" l="1"/>
  <c r="H6" i="1"/>
  <c r="G45" i="1"/>
  <c r="Q29" i="1"/>
  <c r="M9" i="1"/>
  <c r="Q30" i="1"/>
  <c r="Q32" i="1" l="1"/>
  <c r="N14" i="1" l="1"/>
  <c r="P45" i="1"/>
  <c r="Q31" i="1" s="1"/>
  <c r="Q33" i="1" l="1"/>
  <c r="Q14" i="1" s="1"/>
  <c r="G32" i="1" l="1"/>
  <c r="I31" i="1"/>
  <c r="G31" i="1"/>
  <c r="I30" i="1"/>
  <c r="G30" i="1"/>
  <c r="I29" i="1"/>
  <c r="G29" i="1"/>
  <c r="I33" i="1" l="1"/>
  <c r="G33" i="1"/>
  <c r="I32" i="1"/>
  <c r="O22" i="1" l="1"/>
  <c r="M22" i="1"/>
  <c r="F14" i="1" l="1"/>
  <c r="N23" i="1"/>
  <c r="D14" i="1"/>
</calcChain>
</file>

<file path=xl/sharedStrings.xml><?xml version="1.0" encoding="utf-8"?>
<sst xmlns="http://schemas.openxmlformats.org/spreadsheetml/2006/main" count="68" uniqueCount="53">
  <si>
    <t>Экономический эффект</t>
  </si>
  <si>
    <t>=</t>
  </si>
  <si>
    <t>До внедрения ПП</t>
  </si>
  <si>
    <t>Новый программный продукт</t>
  </si>
  <si>
    <t>После внедрения ПП</t>
  </si>
  <si>
    <t>Показатель качества</t>
  </si>
  <si>
    <t>Базовый программный продукт</t>
  </si>
  <si>
    <t>Время обучения персонала</t>
  </si>
  <si>
    <t>Весовой
коэффициент</t>
  </si>
  <si>
    <t>Оценка</t>
  </si>
  <si>
    <t xml:space="preserve">Информационная безопасность </t>
  </si>
  <si>
    <t>Комплексный показатель качества</t>
  </si>
  <si>
    <t>Коэффициент технического уровня</t>
  </si>
  <si>
    <t>Базовый раб. процесс</t>
  </si>
  <si>
    <t xml:space="preserve"> Внедрение ПП</t>
  </si>
  <si>
    <t>Итого:</t>
  </si>
  <si>
    <t>Оценка эффективности внедрения нового программного продукта (ПП)</t>
  </si>
  <si>
    <t>Параметр</t>
  </si>
  <si>
    <t>Значение</t>
  </si>
  <si>
    <t xml:space="preserve">Амортизационные отчисления оборудования, руб.
</t>
  </si>
  <si>
    <t>Заработная плата, руб.</t>
  </si>
  <si>
    <t xml:space="preserve">Значение </t>
  </si>
  <si>
    <t>Статьи затрат в год</t>
  </si>
  <si>
    <t>Количество сотрудников привлеченных к раб.процессу, чел.</t>
  </si>
  <si>
    <t>Количество единиц оборудования, до и после внедрения ПП, штук</t>
  </si>
  <si>
    <r>
      <t xml:space="preserve">Стоимость материально-технического обеспечения на одного работника в месяц, руб.
</t>
    </r>
    <r>
      <rPr>
        <i/>
        <sz val="11"/>
        <color theme="1"/>
        <rFont val="Calibri"/>
        <family val="2"/>
        <charset val="204"/>
        <scheme val="minor"/>
      </rPr>
      <t>ПКМ РТ от 28.06.2017 № 443</t>
    </r>
  </si>
  <si>
    <t>Среднемесячная начисленная заработная плата (пример), руб.</t>
  </si>
  <si>
    <t>Коммунальные расходы, руб.</t>
  </si>
  <si>
    <t>Стоимость материально-технического обеспечения, руб.</t>
  </si>
  <si>
    <r>
      <t xml:space="preserve">Коммунальные расходы в месяц на одного сотрудника, руб.
</t>
    </r>
    <r>
      <rPr>
        <i/>
        <sz val="11"/>
        <color theme="1"/>
        <rFont val="Calibri"/>
        <family val="2"/>
        <charset val="204"/>
        <scheme val="minor"/>
      </rPr>
      <t>ПКМ РТ 01.06.2013 № 376,
 тарифы на коммунальные услуги</t>
    </r>
  </si>
  <si>
    <t>↓</t>
  </si>
  <si>
    <t>↘</t>
  </si>
  <si>
    <t>↙</t>
  </si>
  <si>
    <t>Данные для расчета (1)</t>
  </si>
  <si>
    <t>Время работы сотрудника, ч. в год
(264 д., по 8 ч.)</t>
  </si>
  <si>
    <t xml:space="preserve"> Затраты на организацию рабочего процесса с учетом сокращения времени (2)</t>
  </si>
  <si>
    <t xml:space="preserve">Стоимость одного часа работы в месяц, руб. </t>
  </si>
  <si>
    <t>Амортизационные отчисления оборудования, руб. в год</t>
  </si>
  <si>
    <t>Балансовая стоимость оборудования (пример),руб</t>
  </si>
  <si>
    <t xml:space="preserve">Балансовая стоимость оборудования (пример),руб </t>
  </si>
  <si>
    <t>Сумма затрат в год на базовый раб.процесс, руб.</t>
  </si>
  <si>
    <t>Сумма затрат в год после внедрения ПП, руб.</t>
  </si>
  <si>
    <t>Норма амортизации вычислительной и оргтехники, %</t>
  </si>
  <si>
    <t>Экономический эффект
(при отсутствии базового ПП)</t>
  </si>
  <si>
    <t>Суммарные затраты на разработку ПП (пример)</t>
  </si>
  <si>
    <t>Суммарные затраты на разработку ПП, руб. (пример)</t>
  </si>
  <si>
    <t>Расчет затрат с учетом сокращения времени выполнения работы после внедрения ПП (пример 5 ч.)</t>
  </si>
  <si>
    <t>Данные для расчета (2)</t>
  </si>
  <si>
    <t>Расчет затрат на  рабочий процесс с учетом количества привлеченных сотрудников 
(пример для базового раб. процесса - 2 чел., после внедрения -1 чел.)</t>
  </si>
  <si>
    <t xml:space="preserve"> Затраты на рабочий процесс с учетом сокращения привлеченных сотрудников (1)</t>
  </si>
  <si>
    <t>Сумма экономии, в результате сокращения времени (пример на 5 ч.)</t>
  </si>
  <si>
    <t xml:space="preserve">Экономия времени на выполнение работы </t>
  </si>
  <si>
    <t>Удобство работы (пользователя)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</si>
</sst>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66CC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108">
    <xf numFmtId="0" fontId="0" fillId="0" borderId="0" xfId="0"/>
    <xf numFmtId="0" fontId="0" fillId="0" borderId="9" xfId="0" applyBorder="1"/>
    <xf numFmtId="0" fontId="0" fillId="0" borderId="12" xfId="0" applyBorder="1"/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/>
    </xf>
    <xf numFmtId="0" fontId="5" fillId="0" borderId="13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3" fontId="0" fillId="0" borderId="1" xfId="0" applyNumberFormat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5" xfId="0" applyBorder="1"/>
    <xf numFmtId="0" fontId="0" fillId="0" borderId="6" xfId="0" applyBorder="1"/>
    <xf numFmtId="0" fontId="0" fillId="0" borderId="10" xfId="0" applyBorder="1"/>
    <xf numFmtId="0" fontId="0" fillId="0" borderId="7" xfId="0" applyBorder="1"/>
    <xf numFmtId="0" fontId="0" fillId="0" borderId="8" xfId="0" applyBorder="1"/>
    <xf numFmtId="0" fontId="0" fillId="0" borderId="8" xfId="0" applyBorder="1" applyAlignment="1">
      <alignment wrapText="1"/>
    </xf>
    <xf numFmtId="0" fontId="0" fillId="0" borderId="0" xfId="0" applyAlignment="1">
      <alignment horizontal="left" vertical="top"/>
    </xf>
    <xf numFmtId="0" fontId="3" fillId="0" borderId="0" xfId="0" applyFont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7" fillId="0" borderId="0" xfId="0" applyFont="1" applyAlignment="1">
      <alignment horizontal="center" vertical="center"/>
    </xf>
    <xf numFmtId="3" fontId="0" fillId="0" borderId="0" xfId="0" applyNumberFormat="1" applyAlignment="1">
      <alignment horizontal="center"/>
    </xf>
    <xf numFmtId="0" fontId="3" fillId="5" borderId="1" xfId="0" applyFont="1" applyFill="1" applyBorder="1" applyAlignment="1">
      <alignment horizontal="center" vertical="center"/>
    </xf>
    <xf numFmtId="0" fontId="3" fillId="0" borderId="0" xfId="0" applyFont="1"/>
    <xf numFmtId="10" fontId="0" fillId="0" borderId="0" xfId="0" applyNumberFormat="1"/>
    <xf numFmtId="0" fontId="9" fillId="5" borderId="1" xfId="0" applyFont="1" applyFill="1" applyBorder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3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0" fillId="0" borderId="20" xfId="0" applyBorder="1"/>
    <xf numFmtId="2" fontId="0" fillId="0" borderId="0" xfId="0" applyNumberFormat="1"/>
    <xf numFmtId="0" fontId="5" fillId="0" borderId="0" xfId="0" applyFont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0" fontId="10" fillId="0" borderId="0" xfId="0" applyFont="1" applyAlignment="1">
      <alignment vertical="center"/>
    </xf>
    <xf numFmtId="0" fontId="0" fillId="0" borderId="12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0" fillId="0" borderId="8" xfId="0" applyBorder="1" applyAlignment="1">
      <alignment vertical="top" wrapText="1"/>
    </xf>
    <xf numFmtId="2" fontId="0" fillId="0" borderId="8" xfId="0" applyNumberFormat="1" applyBorder="1" applyAlignment="1">
      <alignment vertical="center"/>
    </xf>
    <xf numFmtId="0" fontId="0" fillId="0" borderId="9" xfId="0" applyBorder="1" applyAlignment="1">
      <alignment horizontal="left" vertical="top"/>
    </xf>
    <xf numFmtId="0" fontId="3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3" fontId="0" fillId="0" borderId="13" xfId="0" applyNumberFormat="1" applyBorder="1" applyAlignment="1">
      <alignment horizontal="center" vertical="center"/>
    </xf>
    <xf numFmtId="3" fontId="0" fillId="0" borderId="15" xfId="0" applyNumberFormat="1" applyBorder="1" applyAlignment="1">
      <alignment horizontal="center" vertical="center"/>
    </xf>
    <xf numFmtId="3" fontId="3" fillId="0" borderId="13" xfId="0" applyNumberFormat="1" applyFont="1" applyBorder="1" applyAlignment="1">
      <alignment horizontal="center" vertical="center"/>
    </xf>
    <xf numFmtId="3" fontId="3" fillId="0" borderId="15" xfId="0" applyNumberFormat="1" applyFont="1" applyBorder="1" applyAlignment="1">
      <alignment horizontal="center" vertical="center"/>
    </xf>
    <xf numFmtId="0" fontId="3" fillId="5" borderId="14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/>
    </xf>
    <xf numFmtId="0" fontId="3" fillId="5" borderId="13" xfId="0" applyFont="1" applyFill="1" applyBorder="1" applyAlignment="1">
      <alignment horizontal="center" vertical="center" wrapText="1"/>
    </xf>
    <xf numFmtId="0" fontId="3" fillId="5" borderId="11" xfId="0" applyFont="1" applyFill="1" applyBorder="1" applyAlignment="1">
      <alignment horizontal="center" vertical="center" wrapText="1"/>
    </xf>
    <xf numFmtId="0" fontId="3" fillId="5" borderId="15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4" fontId="3" fillId="4" borderId="1" xfId="0" applyNumberFormat="1" applyFont="1" applyFill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43" fontId="3" fillId="4" borderId="1" xfId="1" applyFont="1" applyFill="1" applyBorder="1" applyAlignment="1">
      <alignment horizontal="center" vertical="center"/>
    </xf>
    <xf numFmtId="10" fontId="0" fillId="0" borderId="13" xfId="0" applyNumberFormat="1" applyBorder="1" applyAlignment="1">
      <alignment horizontal="center" vertical="center"/>
    </xf>
    <xf numFmtId="10" fontId="0" fillId="0" borderId="15" xfId="0" applyNumberFormat="1" applyBorder="1" applyAlignment="1">
      <alignment horizontal="center" vertical="center"/>
    </xf>
    <xf numFmtId="0" fontId="0" fillId="0" borderId="13" xfId="0" applyBorder="1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0" fontId="0" fillId="0" borderId="15" xfId="0" applyBorder="1" applyAlignment="1">
      <alignment horizontal="left" vertical="top" wrapText="1"/>
    </xf>
    <xf numFmtId="4" fontId="3" fillId="0" borderId="1" xfId="0" applyNumberFormat="1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top" wrapText="1"/>
    </xf>
    <xf numFmtId="0" fontId="0" fillId="0" borderId="13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4" fontId="0" fillId="0" borderId="13" xfId="0" applyNumberFormat="1" applyBorder="1" applyAlignment="1">
      <alignment horizontal="center" vertical="center"/>
    </xf>
    <xf numFmtId="4" fontId="0" fillId="0" borderId="15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3" fillId="0" borderId="13" xfId="0" applyFont="1" applyBorder="1" applyAlignment="1">
      <alignment horizontal="right" vertical="center"/>
    </xf>
    <xf numFmtId="0" fontId="3" fillId="0" borderId="11" xfId="0" applyFont="1" applyBorder="1" applyAlignment="1">
      <alignment horizontal="right" vertical="center"/>
    </xf>
    <xf numFmtId="0" fontId="3" fillId="0" borderId="15" xfId="0" applyFont="1" applyBorder="1" applyAlignment="1">
      <alignment horizontal="right" vertical="center"/>
    </xf>
    <xf numFmtId="2" fontId="3" fillId="0" borderId="13" xfId="0" applyNumberFormat="1" applyFont="1" applyBorder="1" applyAlignment="1">
      <alignment horizontal="center" vertical="center"/>
    </xf>
    <xf numFmtId="2" fontId="3" fillId="0" borderId="15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3" fontId="0" fillId="0" borderId="1" xfId="0" applyNumberFormat="1" applyBorder="1" applyAlignment="1">
      <alignment horizontal="left" vertical="top" wrapText="1"/>
    </xf>
    <xf numFmtId="0" fontId="0" fillId="0" borderId="1" xfId="0" applyBorder="1" applyAlignment="1">
      <alignment horizontal="left" vertical="top"/>
    </xf>
    <xf numFmtId="0" fontId="3" fillId="5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left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colors>
    <mruColors>
      <color rgb="FF66CCFF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52"/>
  <sheetViews>
    <sheetView tabSelected="1" topLeftCell="D23" zoomScaleNormal="100" workbookViewId="0">
      <selection activeCell="Q36" sqref="Q36"/>
    </sheetView>
  </sheetViews>
  <sheetFormatPr defaultRowHeight="15" x14ac:dyDescent="0.25"/>
  <cols>
    <col min="4" max="4" width="13.28515625" customWidth="1"/>
    <col min="5" max="5" width="12.140625" customWidth="1"/>
    <col min="6" max="6" width="11.5703125" customWidth="1"/>
    <col min="7" max="7" width="12" customWidth="1"/>
    <col min="8" max="8" width="9.42578125" customWidth="1"/>
    <col min="9" max="9" width="10" customWidth="1"/>
    <col min="10" max="10" width="8.5703125" customWidth="1"/>
    <col min="11" max="11" width="8.28515625" customWidth="1"/>
    <col min="12" max="12" width="7" customWidth="1"/>
    <col min="13" max="13" width="12.140625" customWidth="1"/>
    <col min="15" max="15" width="12.5703125" customWidth="1"/>
    <col min="17" max="17" width="11.85546875" customWidth="1"/>
    <col min="18" max="18" width="11.5703125" bestFit="1" customWidth="1"/>
    <col min="19" max="19" width="5.42578125" customWidth="1"/>
  </cols>
  <sheetData>
    <row r="1" spans="1:21" ht="15.75" thickBot="1" x14ac:dyDescent="0.3"/>
    <row r="2" spans="1:21" ht="15.75" thickBot="1" x14ac:dyDescent="0.3">
      <c r="A2" s="2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2"/>
    </row>
    <row r="3" spans="1:21" ht="15" customHeight="1" x14ac:dyDescent="0.25">
      <c r="A3" s="2"/>
      <c r="D3" s="71" t="s">
        <v>16</v>
      </c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3"/>
      <c r="T3" s="2"/>
    </row>
    <row r="4" spans="1:21" ht="15.75" customHeight="1" thickBot="1" x14ac:dyDescent="0.3">
      <c r="A4" s="2"/>
      <c r="D4" s="74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6"/>
      <c r="T4" s="2"/>
    </row>
    <row r="5" spans="1:21" x14ac:dyDescent="0.25">
      <c r="A5" s="2"/>
      <c r="T5" s="2"/>
    </row>
    <row r="6" spans="1:21" ht="15" customHeight="1" x14ac:dyDescent="0.25">
      <c r="A6" s="2"/>
      <c r="D6" s="30"/>
      <c r="E6" s="67" t="s">
        <v>0</v>
      </c>
      <c r="F6" s="67"/>
      <c r="G6" s="77" t="s">
        <v>1</v>
      </c>
      <c r="H6" s="78">
        <f>D14*N23-(F14+M9)</f>
        <v>1563531.8127536234</v>
      </c>
      <c r="I6" s="78"/>
      <c r="M6" s="67" t="s">
        <v>43</v>
      </c>
      <c r="N6" s="67"/>
      <c r="O6" s="67"/>
      <c r="P6" s="77" t="s">
        <v>1</v>
      </c>
      <c r="Q6" s="68">
        <f>N14-Q14+M9</f>
        <v>467548.35833333328</v>
      </c>
      <c r="R6" s="68"/>
      <c r="T6" s="2"/>
    </row>
    <row r="7" spans="1:21" ht="15" customHeight="1" x14ac:dyDescent="0.25">
      <c r="A7" s="2"/>
      <c r="D7" s="30"/>
      <c r="E7" s="67"/>
      <c r="F7" s="67"/>
      <c r="G7" s="77"/>
      <c r="H7" s="78"/>
      <c r="I7" s="78"/>
      <c r="M7" s="67"/>
      <c r="N7" s="67"/>
      <c r="O7" s="67"/>
      <c r="P7" s="77"/>
      <c r="Q7" s="68"/>
      <c r="R7" s="68"/>
      <c r="T7" s="2"/>
    </row>
    <row r="8" spans="1:21" ht="15" customHeight="1" x14ac:dyDescent="0.25">
      <c r="A8" s="2"/>
      <c r="E8" s="69" t="s">
        <v>30</v>
      </c>
      <c r="R8" s="69" t="s">
        <v>30</v>
      </c>
      <c r="T8" s="2"/>
    </row>
    <row r="9" spans="1:21" ht="15" customHeight="1" x14ac:dyDescent="0.25">
      <c r="A9" s="2"/>
      <c r="E9" s="46"/>
      <c r="I9" s="41" t="s">
        <v>44</v>
      </c>
      <c r="J9" s="41"/>
      <c r="K9" s="41"/>
      <c r="L9" s="41"/>
      <c r="M9" s="85">
        <f>G48</f>
        <v>300000</v>
      </c>
      <c r="N9" s="85"/>
      <c r="R9" s="46"/>
      <c r="T9" s="2"/>
    </row>
    <row r="10" spans="1:21" ht="15" customHeight="1" x14ac:dyDescent="0.25">
      <c r="A10" s="2"/>
      <c r="E10" s="46"/>
      <c r="I10" s="41"/>
      <c r="J10" s="41"/>
      <c r="K10" s="41"/>
      <c r="L10" s="41"/>
      <c r="M10" s="85"/>
      <c r="N10" s="85"/>
      <c r="R10" s="46"/>
      <c r="T10" s="2"/>
    </row>
    <row r="11" spans="1:21" ht="15" customHeight="1" x14ac:dyDescent="0.25">
      <c r="A11" s="2"/>
      <c r="T11" s="2"/>
    </row>
    <row r="12" spans="1:21" ht="30" customHeight="1" x14ac:dyDescent="0.25">
      <c r="A12" s="2"/>
      <c r="D12" s="41" t="s">
        <v>49</v>
      </c>
      <c r="E12" s="41"/>
      <c r="F12" s="41"/>
      <c r="G12" s="41"/>
      <c r="H12" s="41"/>
      <c r="M12" s="6"/>
      <c r="N12" s="41" t="s">
        <v>35</v>
      </c>
      <c r="O12" s="41"/>
      <c r="P12" s="41"/>
      <c r="Q12" s="41"/>
      <c r="R12" s="41"/>
      <c r="S12" s="41"/>
      <c r="T12" s="2"/>
    </row>
    <row r="13" spans="1:21" ht="45.75" customHeight="1" x14ac:dyDescent="0.25">
      <c r="A13" s="2"/>
      <c r="C13" s="6"/>
      <c r="D13" s="70" t="s">
        <v>2</v>
      </c>
      <c r="E13" s="70"/>
      <c r="F13" s="70" t="s">
        <v>4</v>
      </c>
      <c r="G13" s="70"/>
      <c r="H13" s="70"/>
      <c r="M13" s="6"/>
      <c r="N13" s="70" t="s">
        <v>2</v>
      </c>
      <c r="O13" s="70"/>
      <c r="P13" s="70"/>
      <c r="Q13" s="70" t="s">
        <v>4</v>
      </c>
      <c r="R13" s="70"/>
      <c r="S13" s="70"/>
      <c r="U13" s="13"/>
    </row>
    <row r="14" spans="1:21" ht="31.5" customHeight="1" x14ac:dyDescent="0.25">
      <c r="A14" s="2"/>
      <c r="D14" s="84">
        <f>G33</f>
        <v>1686821.4133333333</v>
      </c>
      <c r="E14" s="84"/>
      <c r="F14" s="85">
        <f>I33+M9</f>
        <v>1143410.7066666665</v>
      </c>
      <c r="G14" s="86"/>
      <c r="H14" s="86"/>
      <c r="M14" s="31"/>
      <c r="N14" s="84">
        <f>Q32</f>
        <v>806744.03999999992</v>
      </c>
      <c r="O14" s="84"/>
      <c r="P14" s="84"/>
      <c r="Q14" s="84">
        <f>Q33+M9</f>
        <v>639195.68166666664</v>
      </c>
      <c r="R14" s="84"/>
      <c r="S14" s="84"/>
      <c r="U14" s="13"/>
    </row>
    <row r="15" spans="1:21" ht="26.25" customHeight="1" x14ac:dyDescent="0.25">
      <c r="A15" s="2"/>
      <c r="C15" s="6"/>
      <c r="D15" s="6"/>
      <c r="E15" s="6"/>
      <c r="F15" s="6"/>
      <c r="T15" s="2"/>
    </row>
    <row r="16" spans="1:21" ht="25.5" customHeight="1" x14ac:dyDescent="0.25">
      <c r="A16" s="2"/>
      <c r="D16" s="46" t="s">
        <v>30</v>
      </c>
      <c r="G16" s="41" t="s">
        <v>5</v>
      </c>
      <c r="H16" s="41"/>
      <c r="I16" s="41"/>
      <c r="J16" s="41"/>
      <c r="K16" s="41" t="s">
        <v>8</v>
      </c>
      <c r="L16" s="41"/>
      <c r="M16" s="70" t="s">
        <v>9</v>
      </c>
      <c r="N16" s="70"/>
      <c r="O16" s="70"/>
      <c r="P16" s="70"/>
      <c r="S16" s="46" t="s">
        <v>30</v>
      </c>
      <c r="T16" s="2"/>
    </row>
    <row r="17" spans="1:30" ht="45" customHeight="1" x14ac:dyDescent="0.25">
      <c r="A17" s="2"/>
      <c r="D17" s="46"/>
      <c r="G17" s="41"/>
      <c r="H17" s="41"/>
      <c r="I17" s="41"/>
      <c r="J17" s="41"/>
      <c r="K17" s="41"/>
      <c r="L17" s="41"/>
      <c r="M17" s="41" t="s">
        <v>3</v>
      </c>
      <c r="N17" s="41"/>
      <c r="O17" s="41" t="s">
        <v>6</v>
      </c>
      <c r="P17" s="41"/>
      <c r="S17" s="46"/>
      <c r="T17" s="2"/>
    </row>
    <row r="18" spans="1:30" ht="15" customHeight="1" x14ac:dyDescent="0.25">
      <c r="A18" s="2"/>
      <c r="D18" s="34"/>
      <c r="G18" s="48" t="s">
        <v>52</v>
      </c>
      <c r="H18" s="48"/>
      <c r="I18" s="48"/>
      <c r="J18" s="87"/>
      <c r="K18" s="45">
        <v>0.3</v>
      </c>
      <c r="L18" s="45"/>
      <c r="M18" s="45">
        <v>4</v>
      </c>
      <c r="N18" s="45"/>
      <c r="O18" s="45">
        <v>2</v>
      </c>
      <c r="P18" s="45"/>
      <c r="R18" s="34"/>
      <c r="T18" s="2"/>
    </row>
    <row r="19" spans="1:30" ht="20.25" customHeight="1" x14ac:dyDescent="0.25">
      <c r="A19" s="2"/>
      <c r="D19" s="46" t="s">
        <v>31</v>
      </c>
      <c r="E19" s="46"/>
      <c r="G19" s="48" t="s">
        <v>10</v>
      </c>
      <c r="H19" s="48"/>
      <c r="I19" s="48"/>
      <c r="J19" s="48"/>
      <c r="K19" s="45">
        <v>0.2</v>
      </c>
      <c r="L19" s="45"/>
      <c r="M19" s="45">
        <v>3</v>
      </c>
      <c r="N19" s="45"/>
      <c r="O19" s="45">
        <v>3</v>
      </c>
      <c r="P19" s="45"/>
      <c r="R19" s="46" t="s">
        <v>32</v>
      </c>
      <c r="S19" s="46"/>
      <c r="T19" s="2"/>
    </row>
    <row r="20" spans="1:30" ht="28.5" customHeight="1" x14ac:dyDescent="0.25">
      <c r="A20" s="2"/>
      <c r="D20" s="46"/>
      <c r="E20" s="46"/>
      <c r="G20" s="48" t="s">
        <v>51</v>
      </c>
      <c r="H20" s="48"/>
      <c r="I20" s="48"/>
      <c r="J20" s="48"/>
      <c r="K20" s="45">
        <v>0.4</v>
      </c>
      <c r="L20" s="45"/>
      <c r="M20" s="45">
        <v>5</v>
      </c>
      <c r="N20" s="45"/>
      <c r="O20" s="45">
        <v>2</v>
      </c>
      <c r="P20" s="45"/>
      <c r="R20" s="46"/>
      <c r="S20" s="46"/>
      <c r="T20" s="2"/>
    </row>
    <row r="21" spans="1:30" ht="15" customHeight="1" x14ac:dyDescent="0.25">
      <c r="A21" s="2"/>
      <c r="D21" s="46"/>
      <c r="E21" s="46"/>
      <c r="G21" s="48" t="s">
        <v>7</v>
      </c>
      <c r="H21" s="48"/>
      <c r="I21" s="48"/>
      <c r="J21" s="48"/>
      <c r="K21" s="45">
        <v>0.1</v>
      </c>
      <c r="L21" s="45"/>
      <c r="M21" s="45">
        <v>3</v>
      </c>
      <c r="N21" s="45"/>
      <c r="O21" s="45">
        <v>3</v>
      </c>
      <c r="P21" s="45"/>
      <c r="R21" s="46"/>
      <c r="S21" s="46"/>
      <c r="T21" s="2"/>
      <c r="Y21" s="28"/>
      <c r="Z21" s="28"/>
      <c r="AA21" s="28"/>
      <c r="AB21" s="32"/>
      <c r="AC21" s="33"/>
      <c r="AD21" s="33"/>
    </row>
    <row r="22" spans="1:30" ht="15" customHeight="1" x14ac:dyDescent="0.25">
      <c r="A22" s="2"/>
      <c r="G22" s="44" t="s">
        <v>11</v>
      </c>
      <c r="H22" s="44"/>
      <c r="I22" s="44"/>
      <c r="J22" s="44"/>
      <c r="K22" s="44"/>
      <c r="L22" s="44"/>
      <c r="M22" s="44">
        <f>(K18*M18)+(K19*M19)+(K20*M20)+(K21*M21)</f>
        <v>4.0999999999999996</v>
      </c>
      <c r="N22" s="44"/>
      <c r="O22" s="44">
        <f>(K18*O18)+(K19*O19)+(K20*O20)+(K21*O21)</f>
        <v>2.2999999999999998</v>
      </c>
      <c r="P22" s="44"/>
      <c r="T22" s="2"/>
      <c r="Y22" s="28"/>
      <c r="Z22" s="28"/>
      <c r="AA22" s="28"/>
      <c r="AB22" s="32"/>
      <c r="AC22" s="33"/>
      <c r="AD22" s="33"/>
    </row>
    <row r="23" spans="1:30" ht="15" customHeight="1" x14ac:dyDescent="0.25">
      <c r="A23" s="2"/>
      <c r="J23" s="42" t="s">
        <v>12</v>
      </c>
      <c r="K23" s="42"/>
      <c r="L23" s="42"/>
      <c r="M23" s="5" t="s">
        <v>1</v>
      </c>
      <c r="N23" s="43">
        <f>M22/O22</f>
        <v>1.7826086956521738</v>
      </c>
      <c r="O23" s="43"/>
      <c r="T23" s="2"/>
      <c r="Y23" s="28"/>
      <c r="Z23" s="28"/>
      <c r="AA23" s="28"/>
      <c r="AB23" s="32"/>
      <c r="AC23" s="33"/>
      <c r="AD23" s="33"/>
    </row>
    <row r="24" spans="1:30" ht="15" customHeight="1" thickBot="1" x14ac:dyDescent="0.3">
      <c r="A24" s="2"/>
      <c r="B24" s="14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6"/>
      <c r="N24" s="16"/>
      <c r="O24" s="16"/>
      <c r="P24" s="16"/>
      <c r="Q24" s="15"/>
      <c r="R24" s="15"/>
      <c r="S24" s="15"/>
      <c r="T24" s="1"/>
      <c r="Y24" s="28"/>
      <c r="Z24" s="28"/>
      <c r="AA24" s="28"/>
      <c r="AB24" s="32"/>
      <c r="AC24" s="33"/>
      <c r="AD24" s="33"/>
    </row>
    <row r="25" spans="1:30" x14ac:dyDescent="0.25">
      <c r="A25" s="2"/>
      <c r="T25" s="12"/>
    </row>
    <row r="26" spans="1:30" ht="62.25" customHeight="1" x14ac:dyDescent="0.25">
      <c r="A26" s="2"/>
      <c r="B26" s="13"/>
      <c r="C26" s="25">
        <v>1</v>
      </c>
      <c r="D26" s="55" t="s">
        <v>48</v>
      </c>
      <c r="E26" s="56"/>
      <c r="F26" s="56"/>
      <c r="G26" s="56"/>
      <c r="H26" s="56"/>
      <c r="I26" s="56"/>
      <c r="J26" s="57"/>
      <c r="K26" s="28"/>
      <c r="L26" s="29">
        <v>2</v>
      </c>
      <c r="M26" s="53" t="s">
        <v>46</v>
      </c>
      <c r="N26" s="53"/>
      <c r="O26" s="53"/>
      <c r="P26" s="53"/>
      <c r="Q26" s="53"/>
      <c r="R26" s="53"/>
      <c r="S26" s="53"/>
      <c r="T26" s="2"/>
    </row>
    <row r="27" spans="1:30" x14ac:dyDescent="0.25">
      <c r="A27" s="2"/>
      <c r="B27" s="13"/>
      <c r="D27" s="61" t="s">
        <v>22</v>
      </c>
      <c r="E27" s="62"/>
      <c r="F27" s="63"/>
      <c r="G27" s="58" t="s">
        <v>13</v>
      </c>
      <c r="H27" s="60"/>
      <c r="I27" s="58" t="s">
        <v>14</v>
      </c>
      <c r="J27" s="60"/>
      <c r="K27" s="18"/>
      <c r="L27" s="18"/>
      <c r="M27" s="86" t="s">
        <v>17</v>
      </c>
      <c r="N27" s="86"/>
      <c r="O27" s="86"/>
      <c r="P27" s="86"/>
      <c r="Q27" s="86" t="s">
        <v>21</v>
      </c>
      <c r="R27" s="86"/>
      <c r="S27" s="86"/>
      <c r="T27" s="2"/>
    </row>
    <row r="28" spans="1:30" ht="15" customHeight="1" x14ac:dyDescent="0.25">
      <c r="A28" s="2"/>
      <c r="B28" s="13"/>
      <c r="D28" s="64"/>
      <c r="E28" s="65"/>
      <c r="F28" s="66"/>
      <c r="G28" s="58" t="s">
        <v>21</v>
      </c>
      <c r="H28" s="59"/>
      <c r="I28" s="59"/>
      <c r="J28" s="60"/>
      <c r="K28" s="18"/>
      <c r="L28" s="18"/>
      <c r="M28" s="86"/>
      <c r="N28" s="86"/>
      <c r="O28" s="86"/>
      <c r="P28" s="86"/>
      <c r="Q28" s="86"/>
      <c r="R28" s="86"/>
      <c r="S28" s="86"/>
      <c r="T28" s="2"/>
    </row>
    <row r="29" spans="1:30" ht="18" customHeight="1" x14ac:dyDescent="0.25">
      <c r="A29" s="2"/>
      <c r="B29" s="13"/>
      <c r="D29" s="89" t="s">
        <v>20</v>
      </c>
      <c r="E29" s="90"/>
      <c r="F29" s="91"/>
      <c r="G29" s="49">
        <f>(G42*12)*G43</f>
        <v>1286400</v>
      </c>
      <c r="H29" s="50"/>
      <c r="I29" s="49">
        <f>(G42*12)*H43</f>
        <v>643200</v>
      </c>
      <c r="J29" s="50"/>
      <c r="K29" s="19"/>
      <c r="L29" s="19"/>
      <c r="M29" s="94" t="s">
        <v>36</v>
      </c>
      <c r="N29" s="94"/>
      <c r="O29" s="94"/>
      <c r="P29" s="94"/>
      <c r="Q29" s="103">
        <f>(P41+P42+P43)/176</f>
        <v>381.98107954545452</v>
      </c>
      <c r="R29" s="103"/>
      <c r="S29" s="103"/>
      <c r="T29" s="2"/>
    </row>
    <row r="30" spans="1:30" ht="29.25" customHeight="1" x14ac:dyDescent="0.25">
      <c r="A30" s="2"/>
      <c r="B30" s="13"/>
      <c r="D30" s="89" t="s">
        <v>27</v>
      </c>
      <c r="E30" s="90"/>
      <c r="F30" s="91"/>
      <c r="G30" s="92">
        <f>G46*12*G43</f>
        <v>28074.959999999999</v>
      </c>
      <c r="H30" s="93"/>
      <c r="I30" s="49">
        <f>G46*12*H43</f>
        <v>14037.48</v>
      </c>
      <c r="J30" s="50"/>
      <c r="K30" s="19"/>
      <c r="L30" s="19"/>
      <c r="M30" s="95" t="s">
        <v>50</v>
      </c>
      <c r="N30" s="96"/>
      <c r="O30" s="96"/>
      <c r="P30" s="96"/>
      <c r="Q30" s="103">
        <f>Q29*5</f>
        <v>1909.9053977272727</v>
      </c>
      <c r="R30" s="103"/>
      <c r="S30" s="103"/>
      <c r="T30" s="2"/>
    </row>
    <row r="31" spans="1:30" ht="30.75" customHeight="1" x14ac:dyDescent="0.25">
      <c r="A31" s="2"/>
      <c r="B31" s="13"/>
      <c r="D31" s="81" t="s">
        <v>28</v>
      </c>
      <c r="E31" s="82"/>
      <c r="F31" s="83"/>
      <c r="G31" s="92">
        <f>G47*12*G43</f>
        <v>299013.12</v>
      </c>
      <c r="H31" s="93"/>
      <c r="I31" s="49">
        <f>G47*12*H43</f>
        <v>149506.56</v>
      </c>
      <c r="J31" s="50"/>
      <c r="K31" s="19"/>
      <c r="L31" s="19"/>
      <c r="M31" s="104" t="s">
        <v>37</v>
      </c>
      <c r="N31" s="104"/>
      <c r="O31" s="104"/>
      <c r="P31" s="104"/>
      <c r="Q31" s="103">
        <f>P46*P45*12*1</f>
        <v>36666.666666666664</v>
      </c>
      <c r="R31" s="103"/>
      <c r="S31" s="103"/>
      <c r="T31" s="2"/>
    </row>
    <row r="32" spans="1:30" ht="31.5" customHeight="1" x14ac:dyDescent="0.25">
      <c r="A32" s="2"/>
      <c r="B32" s="13"/>
      <c r="D32" s="81" t="s">
        <v>19</v>
      </c>
      <c r="E32" s="82"/>
      <c r="F32" s="83"/>
      <c r="G32" s="92">
        <f>G41*G45*12*G44</f>
        <v>73333.333333333328</v>
      </c>
      <c r="H32" s="93"/>
      <c r="I32" s="92">
        <f>G41*G45*12*H44</f>
        <v>36666.666666666664</v>
      </c>
      <c r="J32" s="93"/>
      <c r="K32" s="26"/>
      <c r="L32" s="20"/>
      <c r="M32" s="88" t="s">
        <v>40</v>
      </c>
      <c r="N32" s="88"/>
      <c r="O32" s="88"/>
      <c r="P32" s="88"/>
      <c r="Q32" s="102">
        <f>Q29*P44</f>
        <v>806744.03999999992</v>
      </c>
      <c r="R32" s="102"/>
      <c r="S32" s="102"/>
      <c r="T32" s="2"/>
    </row>
    <row r="33" spans="1:20" ht="29.25" customHeight="1" x14ac:dyDescent="0.25">
      <c r="A33" s="2"/>
      <c r="B33" s="13"/>
      <c r="D33" s="97" t="s">
        <v>15</v>
      </c>
      <c r="E33" s="98"/>
      <c r="F33" s="99"/>
      <c r="G33" s="100">
        <f>SUM(G29:H32)</f>
        <v>1686821.4133333333</v>
      </c>
      <c r="H33" s="101"/>
      <c r="I33" s="51">
        <f>SUM(I29:J32)</f>
        <v>843410.70666666667</v>
      </c>
      <c r="J33" s="52"/>
      <c r="K33" s="26"/>
      <c r="L33" s="10"/>
      <c r="M33" s="88" t="s">
        <v>41</v>
      </c>
      <c r="N33" s="88"/>
      <c r="O33" s="88"/>
      <c r="P33" s="88"/>
      <c r="Q33" s="102">
        <f>Q32-Q30*264+Q31</f>
        <v>339195.68166666664</v>
      </c>
      <c r="R33" s="102"/>
      <c r="S33" s="102"/>
      <c r="T33" s="2"/>
    </row>
    <row r="34" spans="1:20" x14ac:dyDescent="0.25">
      <c r="A34" s="2"/>
      <c r="B34" s="13"/>
      <c r="K34" s="26"/>
      <c r="L34" s="4"/>
      <c r="T34" s="2"/>
    </row>
    <row r="35" spans="1:20" x14ac:dyDescent="0.25">
      <c r="A35" s="2"/>
      <c r="B35" s="13"/>
      <c r="K35" s="27"/>
      <c r="L35" s="21"/>
      <c r="T35" s="2"/>
    </row>
    <row r="36" spans="1:20" ht="21.75" customHeight="1" thickBot="1" x14ac:dyDescent="0.3">
      <c r="A36" s="2"/>
      <c r="B36" s="14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"/>
    </row>
    <row r="37" spans="1:20" ht="31.5" customHeight="1" x14ac:dyDescent="0.25">
      <c r="B37" s="12"/>
      <c r="R37" s="24"/>
      <c r="S37" s="2"/>
    </row>
    <row r="38" spans="1:20" x14ac:dyDescent="0.25">
      <c r="B38" s="2"/>
      <c r="S38" s="2"/>
    </row>
    <row r="39" spans="1:20" x14ac:dyDescent="0.25">
      <c r="B39" s="2"/>
      <c r="D39" s="106" t="s">
        <v>33</v>
      </c>
      <c r="E39" s="106"/>
      <c r="F39" s="106"/>
      <c r="G39" s="106"/>
      <c r="H39" s="23"/>
      <c r="K39" s="54" t="s">
        <v>47</v>
      </c>
      <c r="L39" s="54"/>
      <c r="M39" s="54"/>
      <c r="N39" s="54"/>
      <c r="O39" s="54"/>
      <c r="P39" s="54"/>
      <c r="Q39" s="54"/>
      <c r="S39" s="2"/>
    </row>
    <row r="40" spans="1:20" x14ac:dyDescent="0.25">
      <c r="B40" s="2"/>
      <c r="D40" s="54" t="s">
        <v>17</v>
      </c>
      <c r="E40" s="54"/>
      <c r="F40" s="54"/>
      <c r="G40" s="22" t="s">
        <v>18</v>
      </c>
      <c r="H40" s="23"/>
      <c r="K40" s="54" t="s">
        <v>17</v>
      </c>
      <c r="L40" s="54"/>
      <c r="M40" s="54"/>
      <c r="N40" s="54"/>
      <c r="O40" s="54"/>
      <c r="P40" s="54" t="s">
        <v>18</v>
      </c>
      <c r="Q40" s="54"/>
      <c r="S40" s="2"/>
    </row>
    <row r="41" spans="1:20" ht="30" customHeight="1" x14ac:dyDescent="0.25">
      <c r="B41" s="2"/>
      <c r="D41" s="48" t="s">
        <v>38</v>
      </c>
      <c r="E41" s="48"/>
      <c r="F41" s="48"/>
      <c r="G41" s="7">
        <v>110000</v>
      </c>
      <c r="H41" s="19"/>
      <c r="K41" s="88" t="s">
        <v>26</v>
      </c>
      <c r="L41" s="88"/>
      <c r="M41" s="88"/>
      <c r="N41" s="88"/>
      <c r="O41" s="88"/>
      <c r="P41" s="45">
        <v>53600</v>
      </c>
      <c r="Q41" s="45"/>
      <c r="S41" s="2"/>
    </row>
    <row r="42" spans="1:20" ht="62.25" customHeight="1" x14ac:dyDescent="0.25">
      <c r="B42" s="2"/>
      <c r="D42" s="89" t="s">
        <v>26</v>
      </c>
      <c r="E42" s="90"/>
      <c r="F42" s="91"/>
      <c r="G42" s="7">
        <v>53600</v>
      </c>
      <c r="H42" s="19"/>
      <c r="K42" s="88" t="s">
        <v>29</v>
      </c>
      <c r="L42" s="88"/>
      <c r="M42" s="88"/>
      <c r="N42" s="88"/>
      <c r="O42" s="88"/>
      <c r="P42" s="45">
        <v>1169.79</v>
      </c>
      <c r="Q42" s="45"/>
      <c r="S42" s="2"/>
    </row>
    <row r="43" spans="1:20" ht="46.5" customHeight="1" x14ac:dyDescent="0.25">
      <c r="B43" s="2"/>
      <c r="D43" s="89" t="s">
        <v>23</v>
      </c>
      <c r="E43" s="90"/>
      <c r="F43" s="91"/>
      <c r="G43" s="7">
        <v>2</v>
      </c>
      <c r="H43" s="7">
        <v>1</v>
      </c>
      <c r="K43" s="107" t="s">
        <v>25</v>
      </c>
      <c r="L43" s="107"/>
      <c r="M43" s="107"/>
      <c r="N43" s="107"/>
      <c r="O43" s="107"/>
      <c r="P43" s="45">
        <v>12458.88</v>
      </c>
      <c r="Q43" s="45"/>
      <c r="S43" s="2"/>
    </row>
    <row r="44" spans="1:20" ht="29.25" customHeight="1" x14ac:dyDescent="0.25">
      <c r="B44" s="2"/>
      <c r="D44" s="88" t="s">
        <v>24</v>
      </c>
      <c r="E44" s="88"/>
      <c r="F44" s="88"/>
      <c r="G44" s="3">
        <v>2</v>
      </c>
      <c r="H44" s="3">
        <v>1</v>
      </c>
      <c r="K44" s="48" t="s">
        <v>34</v>
      </c>
      <c r="L44" s="48"/>
      <c r="M44" s="48"/>
      <c r="N44" s="48"/>
      <c r="O44" s="48"/>
      <c r="P44" s="47">
        <v>2112</v>
      </c>
      <c r="Q44" s="47"/>
      <c r="S44" s="2"/>
    </row>
    <row r="45" spans="1:20" ht="31.5" customHeight="1" x14ac:dyDescent="0.25">
      <c r="B45" s="2"/>
      <c r="D45" s="88" t="s">
        <v>42</v>
      </c>
      <c r="E45" s="88"/>
      <c r="F45" s="88"/>
      <c r="G45" s="8">
        <f>1/36*100%</f>
        <v>2.7777777777777776E-2</v>
      </c>
      <c r="H45" s="9"/>
      <c r="K45" s="81" t="s">
        <v>42</v>
      </c>
      <c r="L45" s="82"/>
      <c r="M45" s="82"/>
      <c r="N45" s="82"/>
      <c r="O45" s="83"/>
      <c r="P45" s="79">
        <f>1/36*100%</f>
        <v>2.7777777777777776E-2</v>
      </c>
      <c r="Q45" s="80"/>
      <c r="S45" s="2"/>
    </row>
    <row r="46" spans="1:20" ht="60" customHeight="1" x14ac:dyDescent="0.25">
      <c r="B46" s="2"/>
      <c r="D46" s="88" t="s">
        <v>29</v>
      </c>
      <c r="E46" s="105"/>
      <c r="F46" s="105"/>
      <c r="G46" s="3">
        <v>1169.79</v>
      </c>
      <c r="H46" s="4"/>
      <c r="K46" s="89" t="s">
        <v>39</v>
      </c>
      <c r="L46" s="90"/>
      <c r="M46" s="90"/>
      <c r="N46" s="90"/>
      <c r="O46" s="91"/>
      <c r="P46" s="49">
        <v>110000</v>
      </c>
      <c r="Q46" s="50"/>
      <c r="S46" s="2"/>
    </row>
    <row r="47" spans="1:20" ht="63" customHeight="1" x14ac:dyDescent="0.25">
      <c r="B47" s="2"/>
      <c r="D47" s="88" t="s">
        <v>25</v>
      </c>
      <c r="E47" s="105"/>
      <c r="F47" s="105"/>
      <c r="G47" s="3">
        <v>12458.88</v>
      </c>
      <c r="H47" s="10"/>
      <c r="S47" s="2"/>
    </row>
    <row r="48" spans="1:20" ht="38.25" customHeight="1" x14ac:dyDescent="0.25">
      <c r="B48" s="2"/>
      <c r="D48" s="88" t="s">
        <v>45</v>
      </c>
      <c r="E48" s="88"/>
      <c r="F48" s="88"/>
      <c r="G48" s="3">
        <v>300000</v>
      </c>
      <c r="S48" s="2"/>
    </row>
    <row r="49" spans="2:19" s="17" customFormat="1" ht="33" customHeight="1" thickBot="1" x14ac:dyDescent="0.3">
      <c r="B49" s="35"/>
      <c r="C49" s="36"/>
      <c r="D49" s="37"/>
      <c r="E49" s="37"/>
      <c r="F49" s="37"/>
      <c r="G49" s="37"/>
      <c r="H49" s="37"/>
      <c r="I49" s="37"/>
      <c r="J49" s="37"/>
      <c r="K49" s="38"/>
      <c r="L49" s="38"/>
      <c r="M49" s="38"/>
      <c r="N49" s="38"/>
      <c r="O49" s="38"/>
      <c r="P49" s="39"/>
      <c r="Q49" s="39"/>
      <c r="R49" s="37"/>
      <c r="S49" s="40"/>
    </row>
    <row r="50" spans="2:19" ht="57" customHeight="1" x14ac:dyDescent="0.25"/>
    <row r="51" spans="2:19" ht="27.75" customHeight="1" x14ac:dyDescent="0.25"/>
    <row r="52" spans="2:19" ht="135.75" customHeight="1" x14ac:dyDescent="0.25"/>
  </sheetData>
  <mergeCells count="109">
    <mergeCell ref="D48:F48"/>
    <mergeCell ref="Q33:S33"/>
    <mergeCell ref="Q27:S28"/>
    <mergeCell ref="Q29:S29"/>
    <mergeCell ref="Q30:S30"/>
    <mergeCell ref="M31:P31"/>
    <mergeCell ref="Q31:S31"/>
    <mergeCell ref="M32:P32"/>
    <mergeCell ref="Q32:S32"/>
    <mergeCell ref="D41:F41"/>
    <mergeCell ref="K46:O46"/>
    <mergeCell ref="P46:Q46"/>
    <mergeCell ref="D47:F47"/>
    <mergeCell ref="D46:F46"/>
    <mergeCell ref="D45:F45"/>
    <mergeCell ref="D39:G39"/>
    <mergeCell ref="D43:F43"/>
    <mergeCell ref="D42:F42"/>
    <mergeCell ref="P42:Q42"/>
    <mergeCell ref="P43:Q43"/>
    <mergeCell ref="K43:O43"/>
    <mergeCell ref="K42:O42"/>
    <mergeCell ref="K41:O41"/>
    <mergeCell ref="K40:O40"/>
    <mergeCell ref="D19:E21"/>
    <mergeCell ref="D29:F29"/>
    <mergeCell ref="M27:P28"/>
    <mergeCell ref="M29:P29"/>
    <mergeCell ref="M30:P30"/>
    <mergeCell ref="M33:P33"/>
    <mergeCell ref="G32:H32"/>
    <mergeCell ref="I32:J32"/>
    <mergeCell ref="D33:F33"/>
    <mergeCell ref="G33:H33"/>
    <mergeCell ref="P45:Q45"/>
    <mergeCell ref="K45:O45"/>
    <mergeCell ref="D40:F40"/>
    <mergeCell ref="D14:E14"/>
    <mergeCell ref="F14:H14"/>
    <mergeCell ref="M9:N10"/>
    <mergeCell ref="G18:J18"/>
    <mergeCell ref="G16:J17"/>
    <mergeCell ref="E8:E10"/>
    <mergeCell ref="D16:D17"/>
    <mergeCell ref="K21:L21"/>
    <mergeCell ref="N14:P14"/>
    <mergeCell ref="D44:F44"/>
    <mergeCell ref="D30:F30"/>
    <mergeCell ref="G30:H30"/>
    <mergeCell ref="I30:J30"/>
    <mergeCell ref="I31:J31"/>
    <mergeCell ref="G31:H31"/>
    <mergeCell ref="D31:F31"/>
    <mergeCell ref="D32:F32"/>
    <mergeCell ref="Q14:S14"/>
    <mergeCell ref="K16:L17"/>
    <mergeCell ref="M16:P16"/>
    <mergeCell ref="M17:N17"/>
    <mergeCell ref="M6:O7"/>
    <mergeCell ref="Q6:R7"/>
    <mergeCell ref="R8:R10"/>
    <mergeCell ref="N13:P13"/>
    <mergeCell ref="D13:E13"/>
    <mergeCell ref="D12:H12"/>
    <mergeCell ref="F13:H13"/>
    <mergeCell ref="D3:S4"/>
    <mergeCell ref="G6:G7"/>
    <mergeCell ref="H6:I7"/>
    <mergeCell ref="E6:F7"/>
    <mergeCell ref="P6:P7"/>
    <mergeCell ref="I9:L10"/>
    <mergeCell ref="N12:S12"/>
    <mergeCell ref="Q13:S13"/>
    <mergeCell ref="S16:S17"/>
    <mergeCell ref="P44:Q44"/>
    <mergeCell ref="K44:O44"/>
    <mergeCell ref="M22:N22"/>
    <mergeCell ref="G19:J19"/>
    <mergeCell ref="G20:J20"/>
    <mergeCell ref="G21:J21"/>
    <mergeCell ref="G29:H29"/>
    <mergeCell ref="I29:J29"/>
    <mergeCell ref="I33:J33"/>
    <mergeCell ref="M26:S26"/>
    <mergeCell ref="K39:Q39"/>
    <mergeCell ref="P40:Q40"/>
    <mergeCell ref="P41:Q41"/>
    <mergeCell ref="K18:L18"/>
    <mergeCell ref="K19:L19"/>
    <mergeCell ref="K20:L20"/>
    <mergeCell ref="R19:S21"/>
    <mergeCell ref="O22:P22"/>
    <mergeCell ref="D26:J26"/>
    <mergeCell ref="G28:J28"/>
    <mergeCell ref="I27:J27"/>
    <mergeCell ref="G27:H27"/>
    <mergeCell ref="D27:F28"/>
    <mergeCell ref="O17:P17"/>
    <mergeCell ref="J23:L23"/>
    <mergeCell ref="N23:O23"/>
    <mergeCell ref="G22:L22"/>
    <mergeCell ref="M18:N18"/>
    <mergeCell ref="M19:N19"/>
    <mergeCell ref="M20:N20"/>
    <mergeCell ref="M21:N21"/>
    <mergeCell ref="O18:P18"/>
    <mergeCell ref="O19:P19"/>
    <mergeCell ref="O20:P20"/>
    <mergeCell ref="O21:P21"/>
  </mergeCells>
  <pageMargins left="0.7" right="0.7" top="0.75" bottom="0.75" header="0.3" footer="0.3"/>
  <pageSetup paperSize="9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Радмир Назаров</dc:creator>
  <cp:lastModifiedBy>Радмир Назаров</cp:lastModifiedBy>
  <dcterms:created xsi:type="dcterms:W3CDTF">2015-06-05T18:19:34Z</dcterms:created>
  <dcterms:modified xsi:type="dcterms:W3CDTF">2023-07-07T08:36:29Z</dcterms:modified>
</cp:coreProperties>
</file>