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bin" ContentType="application/vnd.openxmlformats-officedocument.oleObject"/>
  <Default Extension="rels" ContentType="application/vnd.openxmlformats-package.relationships+xml"/>
  <Default Extension="jpeg" ContentType="image/jpeg"/>
  <Default Extension="png" ContentType="image/png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charts/style3.xml" ContentType="application/vnd.ms-office.chart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1.xml" ContentType="application/vnd.openxmlformats-officedocument.theme+xml"/>
  <Override PartName="/xl/charts/colors1.xml" ContentType="application/vnd.ms-office.chartcolorstyle+xml"/>
  <Override PartName="/xl/charts/style1.xml" ContentType="application/vnd.ms-office.chartstyle+xml"/>
  <Override PartName="/xl/charts/chart1.xml" ContentType="application/vnd.openxmlformats-officedocument.drawingml.chart+xml"/>
  <Override PartName="/xl/charts/colors3.xml" ContentType="application/vnd.ms-office.chartcolorstyle+xml"/>
  <Override PartName="/docProps/app.xml" ContentType="application/vnd.openxmlformats-officedocument.extended-properties+xml"/>
  <Override PartName="/xl/charts/chart3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Лист1" sheetId="1" state="visible" r:id="rId1"/>
  </sheets>
  <definedNames>
    <definedName name="_xlnm.Print_Area" localSheetId="0">'Лист1'!$D$26:$AD$63</definedName>
  </definedName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<sst xmlns="http://schemas.openxmlformats.org/spreadsheetml/2006/main" count="34" uniqueCount="34">
  <si>
    <r>
      <rPr>
        <i/>
        <sz val="11"/>
        <color theme="1"/>
        <rFont val="Calibri"/>
        <scheme val="minor"/>
      </rPr>
      <t xml:space="preserve">Коэффициент корреляции всегда принимает значение в диапазоне от -1 до 1.
Если значение коэффициент  близко к </t>
    </r>
    <r>
      <rPr>
        <b/>
        <i/>
        <sz val="12"/>
        <color theme="1"/>
        <rFont val="Calibri"/>
        <scheme val="minor"/>
      </rPr>
      <t>1</t>
    </r>
    <r>
      <rPr>
        <i/>
        <sz val="11"/>
        <color theme="1"/>
        <rFont val="Calibri"/>
        <scheme val="minor"/>
      </rPr>
      <t xml:space="preserve"> то между показателями существует сильная </t>
    </r>
    <r>
      <rPr>
        <b/>
        <i/>
        <sz val="11"/>
        <color theme="1"/>
        <rFont val="Calibri"/>
        <scheme val="minor"/>
      </rPr>
      <t xml:space="preserve">прямая взаимосвязь</t>
    </r>
    <r>
      <rPr>
        <i/>
        <sz val="11"/>
        <color theme="1"/>
        <rFont val="Calibri"/>
        <scheme val="minor"/>
      </rPr>
      <t xml:space="preserve">.
Если значение коэффициент  близко к </t>
    </r>
    <r>
      <rPr>
        <b/>
        <i/>
        <sz val="12"/>
        <color theme="1"/>
        <rFont val="Calibri"/>
        <scheme val="minor"/>
      </rPr>
      <t>-1</t>
    </r>
    <r>
      <rPr>
        <i/>
        <sz val="12"/>
        <color theme="1"/>
        <rFont val="Calibri"/>
        <scheme val="minor"/>
      </rPr>
      <t xml:space="preserve"> </t>
    </r>
    <r>
      <rPr>
        <i/>
        <sz val="11"/>
        <color theme="1"/>
        <rFont val="Calibri"/>
        <scheme val="minor"/>
      </rPr>
      <t xml:space="preserve">то между показателями существует сильная </t>
    </r>
    <r>
      <rPr>
        <b/>
        <i/>
        <sz val="11"/>
        <color theme="1"/>
        <rFont val="Calibri"/>
        <scheme val="minor"/>
      </rPr>
      <t xml:space="preserve">обратная взаимосвязь</t>
    </r>
    <r>
      <rPr>
        <i/>
        <sz val="11"/>
        <color theme="1"/>
        <rFont val="Calibri"/>
        <scheme val="minor"/>
      </rPr>
      <t xml:space="preserve">.
Коэффициент корреляции, близкий к </t>
    </r>
    <r>
      <rPr>
        <b/>
        <i/>
        <sz val="12"/>
        <color theme="1"/>
        <rFont val="Calibri"/>
        <scheme val="minor"/>
      </rPr>
      <t>0</t>
    </r>
    <r>
      <rPr>
        <i/>
        <sz val="11"/>
        <color theme="1"/>
        <rFont val="Calibri"/>
        <scheme val="minor"/>
      </rPr>
      <t xml:space="preserve">, указывает на </t>
    </r>
    <r>
      <rPr>
        <b/>
        <i/>
        <sz val="11"/>
        <color theme="1"/>
        <rFont val="Calibri"/>
        <scheme val="minor"/>
      </rPr>
      <t xml:space="preserve">отсутствие или слабую корреляцию</t>
    </r>
    <r>
      <rPr>
        <i/>
        <sz val="11"/>
        <color theme="1"/>
        <rFont val="Calibri"/>
        <scheme val="minor"/>
      </rPr>
      <t>.</t>
    </r>
  </si>
  <si>
    <t xml:space="preserve">Темпы роста</t>
  </si>
  <si>
    <t>Год</t>
  </si>
  <si>
    <t xml:space="preserve">Внешняя миграция, число прибытий (по данным Росстата)</t>
  </si>
  <si>
    <t xml:space="preserve">Внешняя миграция, сальдо (по данным Росстата)</t>
  </si>
  <si>
    <t xml:space="preserve">Доля граждан, готовых участвовать в протестных акциях (по результатам социологического опроса населения), в процентах от общего количества опрошенного населения (по данным ГБУ «ЦЭСИ РТ»)</t>
  </si>
  <si>
    <t xml:space="preserve">Поставлено на миграционный учет иностранных граждан и лиц без гражданства, тыс. человек (по данным МВД РТ)</t>
  </si>
  <si>
    <t xml:space="preserve">Умерло неестественной смертью, человек</t>
  </si>
  <si>
    <t xml:space="preserve">Устроено в детдома, дома ребенка, шк.-интернаты, учебно-воспитательные уч-я на полное гособеспечение, а также находящиеся в роддомах больницах приютах, чел.</t>
  </si>
  <si>
    <t xml:space="preserve">Среднемесячная номинальная начисленная заработная плата работников в Республике Татарстан</t>
  </si>
  <si>
    <t xml:space="preserve">Устроено в детдома, дома ребенка, шк.-интернаты, учебно-воспитательные уч-я на полное гособеспечение, а также находящиеся в роддомах больницах приютах</t>
  </si>
  <si>
    <t xml:space="preserve">Реальная среднемесячная начисленная заработная плата работников в Республике Татарстан </t>
  </si>
  <si>
    <t xml:space="preserve"> Граждане, готовые участвовать в протестных акциях (по результатам социологического опроса населения), в процентах от общего количества опрошенного населения (по данным ГБУ «ЦЭСИ РТ»)</t>
  </si>
  <si>
    <t xml:space="preserve">Умерло неестественной смертью</t>
  </si>
  <si>
    <t>.</t>
  </si>
  <si>
    <r>
      <rPr>
        <b/>
        <u val="single"/>
        <sz val="11"/>
        <color theme="1"/>
        <rFont val="Calibri"/>
        <scheme val="minor"/>
      </rPr>
      <t xml:space="preserve">Расчет коэффициента корреляции показателей "Дети - сироты" и "Реальная среднемесячная начисленная заработная плата", </t>
    </r>
    <r>
      <rPr>
        <b/>
        <u val="single"/>
        <sz val="11"/>
        <color theme="5" tint="0"/>
        <rFont val="Calibri"/>
        <scheme val="minor"/>
      </rPr>
      <t xml:space="preserve">темпы роста</t>
    </r>
  </si>
  <si>
    <t xml:space="preserve">Дети - сироты</t>
  </si>
  <si>
    <t xml:space="preserve">Реальная среднемесячная начисленная заработная плата</t>
  </si>
  <si>
    <t>Y</t>
  </si>
  <si>
    <t>X</t>
  </si>
  <si>
    <t>→</t>
  </si>
  <si>
    <t xml:space="preserve">Y - Yср</t>
  </si>
  <si>
    <t xml:space="preserve">Х - Хср</t>
  </si>
  <si>
    <t xml:space="preserve">(Y - Yср)(Х - Хср)</t>
  </si>
  <si>
    <t xml:space="preserve">(Y - Yср)2</t>
  </si>
  <si>
    <t xml:space="preserve">(Х - Хср)2</t>
  </si>
  <si>
    <t xml:space="preserve"> </t>
  </si>
  <si>
    <t xml:space="preserve">среднее значение(X,Y)</t>
  </si>
  <si>
    <t xml:space="preserve">∑ числителя</t>
  </si>
  <si>
    <t xml:space="preserve">коэффициент корреляции</t>
  </si>
  <si>
    <t>=</t>
  </si>
  <si>
    <r>
      <rPr>
        <b/>
        <u val="single"/>
        <sz val="11"/>
        <color theme="1"/>
        <rFont val="Calibri"/>
        <scheme val="minor"/>
      </rPr>
      <t xml:space="preserve">Расчет коэффициента корреляции показателей  " Число граждан, готовых участвовать в протестных акциях" и  "Реальная среднемесячная начисленная заработная плата ", </t>
    </r>
    <r>
      <rPr>
        <b/>
        <u val="single"/>
        <sz val="11"/>
        <color theme="5" tint="0"/>
        <rFont val="Calibri"/>
        <scheme val="minor"/>
      </rPr>
      <t xml:space="preserve">темпы роста</t>
    </r>
  </si>
  <si>
    <t xml:space="preserve"> Число граждан, готовых участвовать в протестных акциях 
(из опрошенных -2600 чел.)</t>
  </si>
  <si>
    <r>
      <rPr>
        <b/>
        <u val="single"/>
        <sz val="11"/>
        <color theme="1"/>
        <rFont val="Calibri"/>
        <scheme val="minor"/>
      </rPr>
      <t xml:space="preserve">Расчет коэффициента корреляции показателей "Внешняя миграция, сальдо (по данным Росстата) " и "Умерло неестественной смертью", </t>
    </r>
    <r>
      <rPr>
        <b/>
        <u val="single"/>
        <sz val="11"/>
        <color theme="5" tint="0"/>
        <rFont val="Calibri"/>
        <scheme val="minor"/>
      </rPr>
      <t xml:space="preserve">темпы роста</t>
    </r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</si>
</sst>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5">
    <numFmt numFmtId="164" formatCode="#,##0.0"/>
    <numFmt numFmtId="165" formatCode="0.000"/>
    <numFmt numFmtId="166" formatCode="0.0"/>
    <numFmt numFmtId="167" formatCode="0.00000"/>
    <numFmt numFmtId="168" formatCode="0.0000"/>
  </numFmts>
  <fonts count="15">
    <font>
      <sz val="11.000000"/>
      <color theme="1"/>
      <name val="Calibri"/>
      <scheme val="minor"/>
    </font>
    <font>
      <i/>
      <sz val="11.000000"/>
      <color theme="1"/>
      <name val="Calibri"/>
      <scheme val="minor"/>
    </font>
    <font>
      <b/>
      <u/>
      <sz val="11.000000"/>
      <color theme="1"/>
      <name val="Calibri"/>
      <scheme val="minor"/>
    </font>
    <font>
      <b/>
      <sz val="14.000000"/>
      <color theme="1"/>
      <name val="Calibri"/>
      <scheme val="minor"/>
    </font>
    <font>
      <sz val="10.000000"/>
      <name val="PT Astra Serif"/>
    </font>
    <font>
      <sz val="12.000000"/>
      <name val="PT Astra Serif"/>
    </font>
    <font>
      <sz val="12.000000"/>
      <color theme="1"/>
      <name val="Calibri"/>
      <scheme val="minor"/>
    </font>
    <font>
      <b/>
      <sz val="12.000000"/>
      <color theme="1"/>
      <name val="Calibri"/>
      <scheme val="minor"/>
    </font>
    <font>
      <b/>
      <sz val="10.000000"/>
      <color theme="1"/>
      <name val="Calibri"/>
      <scheme val="minor"/>
    </font>
    <font>
      <b/>
      <sz val="8.000000"/>
      <color theme="1"/>
      <name val="Calibri"/>
      <scheme val="minor"/>
    </font>
    <font>
      <b/>
      <sz val="11.000000"/>
      <color theme="1"/>
      <name val="Calibri"/>
      <scheme val="minor"/>
    </font>
    <font>
      <sz val="14.000000"/>
      <color theme="1"/>
      <name val="Calibri"/>
    </font>
    <font>
      <b/>
      <sz val="9.000000"/>
      <color theme="1"/>
      <name val="Calibri"/>
      <scheme val="minor"/>
    </font>
    <font>
      <sz val="9.000000"/>
      <color theme="1"/>
      <name val="Calibri"/>
      <scheme val="minor"/>
    </font>
    <font>
      <sz val="11.000000"/>
      <color theme="1"/>
      <name val="Calibri"/>
    </font>
  </fonts>
  <fills count="9">
    <fill>
      <patternFill patternType="none"/>
    </fill>
    <fill>
      <patternFill patternType="gray125"/>
    </fill>
    <fill>
      <patternFill patternType="none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FF7E0"/>
        <bgColor rgb="FFFFF7E0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7" tint="0.79998168889431442"/>
      </patternFill>
    </fill>
    <fill>
      <patternFill patternType="solid">
        <fgColor rgb="FFB0EEEB"/>
      </patternFill>
    </fill>
    <fill>
      <patternFill patternType="solid">
        <fgColor rgb="FF8AE6E2"/>
      </patternFill>
    </fill>
  </fills>
  <borders count="48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none"/>
      <top style="thin">
        <color theme="1"/>
      </top>
      <bottom style="none"/>
      <diagonal style="none"/>
    </border>
    <border>
      <left style="none"/>
      <right style="none"/>
      <top style="thin">
        <color theme="1"/>
      </top>
      <bottom style="none"/>
      <diagonal style="none"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none"/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none"/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 style="none"/>
    </border>
    <border>
      <left style="none"/>
      <right style="none"/>
      <top style="none"/>
      <bottom style="medium">
        <color theme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none"/>
      <right style="none"/>
      <top style="thick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none"/>
      <right style="none"/>
      <top style="medium">
        <color theme="1"/>
      </top>
      <bottom style="none"/>
      <diagonal style="none"/>
    </border>
    <border>
      <left style="none"/>
      <right style="thin">
        <color theme="1"/>
      </right>
      <top style="none"/>
      <bottom style="none"/>
      <diagonal style="none"/>
    </border>
    <border>
      <left style="none"/>
      <right style="thin">
        <color theme="1"/>
      </right>
      <top style="thin">
        <color theme="1"/>
      </top>
      <bottom style="none"/>
      <diagonal style="none"/>
    </border>
    <border>
      <left style="thin">
        <color auto="1"/>
      </left>
      <right style="none"/>
      <top style="none"/>
      <bottom style="thin">
        <color theme="1"/>
      </bottom>
      <diagonal style="none"/>
    </border>
    <border>
      <left style="none"/>
      <right style="thin">
        <color auto="1"/>
      </right>
      <top style="none"/>
      <bottom style="thin">
        <color theme="1"/>
      </bottom>
      <diagonal style="none"/>
    </border>
    <border>
      <left style="none"/>
      <right style="thin">
        <color theme="1"/>
      </right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theme="1"/>
      </left>
      <right style="thin">
        <color auto="1"/>
      </right>
      <top style="none"/>
      <bottom style="none"/>
      <diagonal style="none"/>
    </border>
    <border>
      <left style="thin">
        <color theme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theme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theme="1"/>
      </top>
      <bottom style="thin">
        <color auto="1"/>
      </bottom>
      <diagonal style="none"/>
    </border>
  </borders>
  <cellStyleXfs count="2">
    <xf fontId="0" fillId="0" borderId="0" numFmtId="0" applyNumberFormat="1" applyFont="1" applyFill="1" applyBorder="1"/>
    <xf fontId="0" fillId="2" borderId="0" numFmtId="43" applyNumberFormat="1" applyFont="0" applyFill="0" applyBorder="0"/>
  </cellStyleXfs>
  <cellXfs count="163">
    <xf fontId="0" fillId="0" borderId="0" numFmtId="0" xfId="0"/>
    <xf fontId="1" fillId="0" borderId="1" numFmtId="0" xfId="0" applyFont="1" applyBorder="1" applyAlignment="1">
      <alignment horizontal="left" vertical="top" wrapText="1"/>
    </xf>
    <xf fontId="0" fillId="0" borderId="1" numFmtId="0" xfId="0" applyBorder="1" applyAlignment="1">
      <alignment horizontal="left" vertical="top" wrapText="1"/>
    </xf>
    <xf fontId="0" fillId="0" borderId="0" numFmtId="0" xfId="0" applyAlignment="1">
      <alignment horizontal="left" vertical="top" wrapText="1"/>
    </xf>
    <xf fontId="0" fillId="0" borderId="2" numFmtId="0" xfId="0" applyBorder="1" applyAlignment="1">
      <alignment horizontal="left" vertical="top" wrapText="1"/>
    </xf>
    <xf fontId="0" fillId="0" borderId="3" numFmtId="0" xfId="0" applyBorder="1" applyAlignment="1">
      <alignment horizontal="left" vertical="top" wrapText="1"/>
    </xf>
    <xf fontId="2" fillId="0" borderId="0" numFmtId="0" xfId="0" applyFont="1" applyAlignment="1">
      <alignment horizontal="center" vertical="center" wrapText="1"/>
    </xf>
    <xf fontId="3" fillId="3" borderId="4" numFmtId="0" xfId="0" applyFont="1" applyFill="1" applyBorder="1" applyAlignment="1">
      <alignment horizontal="center"/>
    </xf>
    <xf fontId="3" fillId="3" borderId="5" numFmtId="0" xfId="0" applyFont="1" applyFill="1" applyBorder="1" applyAlignment="1">
      <alignment horizontal="center"/>
    </xf>
    <xf fontId="3" fillId="3" borderId="6" numFmtId="0" xfId="0" applyFont="1" applyFill="1" applyBorder="1" applyAlignment="1">
      <alignment horizontal="center"/>
    </xf>
    <xf fontId="4" fillId="0" borderId="1" numFmtId="0" xfId="0" applyFont="1" applyBorder="1" applyAlignment="1">
      <alignment horizontal="center" vertical="top" wrapText="1"/>
      <protection hidden="0" locked="1"/>
    </xf>
    <xf fontId="4" fillId="0" borderId="7" numFmtId="0" xfId="0" applyFont="1" applyBorder="1" applyAlignment="1">
      <alignment horizontal="center" vertical="top" wrapText="1"/>
      <protection hidden="0" locked="1"/>
    </xf>
    <xf fontId="4" fillId="0" borderId="8" numFmtId="0" xfId="0" applyFont="1" applyBorder="1" applyAlignment="1">
      <alignment horizontal="center" vertical="top" wrapText="1"/>
      <protection hidden="0" locked="1"/>
    </xf>
    <xf fontId="4" fillId="0" borderId="9" numFmtId="0" xfId="0" applyFont="1" applyBorder="1" applyAlignment="1">
      <alignment horizontal="center" vertical="top" wrapText="1"/>
      <protection hidden="0" locked="1"/>
    </xf>
    <xf fontId="4" fillId="0" borderId="1" numFmtId="0" xfId="0" applyFont="1" applyBorder="1" applyAlignment="1">
      <alignment horizontal="center" vertical="center" wrapText="1"/>
      <protection hidden="0" locked="1"/>
    </xf>
    <xf fontId="4" fillId="4" borderId="10" numFmtId="0" xfId="0" applyFont="1" applyFill="1" applyBorder="1" applyAlignment="1">
      <alignment horizontal="center" vertical="top" wrapText="1"/>
      <protection hidden="0" locked="1"/>
    </xf>
    <xf fontId="4" fillId="4" borderId="11" numFmtId="0" xfId="0" applyFont="1" applyFill="1" applyBorder="1" applyAlignment="1">
      <alignment horizontal="center" vertical="top" wrapText="1"/>
      <protection hidden="0" locked="1"/>
    </xf>
    <xf fontId="4" fillId="4" borderId="12" numFmtId="0" xfId="0" applyFont="1" applyFill="1" applyBorder="1" applyAlignment="1">
      <alignment horizontal="center" vertical="center" wrapText="1"/>
      <protection hidden="0" locked="1"/>
    </xf>
    <xf fontId="5" fillId="0" borderId="1" numFmtId="0" xfId="0" applyFont="1" applyBorder="1" applyAlignment="1">
      <alignment horizontal="center" vertical="center" wrapText="1"/>
      <protection hidden="0" locked="1"/>
    </xf>
    <xf fontId="5" fillId="0" borderId="1" numFmtId="3" xfId="0" applyNumberFormat="1" applyFont="1" applyBorder="1" applyAlignment="1">
      <alignment vertical="top" wrapText="1"/>
      <protection hidden="0" locked="1"/>
    </xf>
    <xf fontId="5" fillId="0" borderId="7" numFmtId="0" xfId="0" applyFont="1" applyBorder="1" applyAlignment="1">
      <alignment horizontal="center" vertical="top" wrapText="1"/>
      <protection hidden="0" locked="1"/>
    </xf>
    <xf fontId="5" fillId="0" borderId="8" numFmtId="0" xfId="0" applyFont="1" applyBorder="1" applyAlignment="1">
      <alignment horizontal="center" vertical="top" wrapText="1"/>
      <protection hidden="0" locked="1"/>
    </xf>
    <xf fontId="5" fillId="0" borderId="1" numFmtId="0" xfId="0" applyFont="1" applyBorder="1" applyAlignment="1">
      <alignment horizontal="center" vertical="top" wrapText="1"/>
      <protection hidden="0" locked="1"/>
    </xf>
    <xf fontId="5" fillId="0" borderId="8" numFmtId="3" xfId="0" applyNumberFormat="1" applyFont="1" applyBorder="1" applyAlignment="1">
      <alignment horizontal="center" vertical="top" wrapText="1"/>
      <protection hidden="0" locked="1"/>
    </xf>
    <xf fontId="5" fillId="0" borderId="1" numFmtId="3" xfId="0" applyNumberFormat="1" applyFont="1" applyBorder="1" applyAlignment="1">
      <alignment horizontal="center" vertical="top" wrapText="1"/>
      <protection hidden="0" locked="1"/>
    </xf>
    <xf fontId="5" fillId="0" borderId="7" numFmtId="3" xfId="0" applyNumberFormat="1" applyFont="1" applyBorder="1" applyAlignment="1">
      <alignment horizontal="right" vertical="top" wrapText="1"/>
      <protection hidden="0" locked="1"/>
    </xf>
    <xf fontId="5" fillId="0" borderId="8" numFmtId="3" xfId="0" applyNumberFormat="1" applyFont="1" applyBorder="1" applyAlignment="1">
      <alignment horizontal="right" vertical="top" wrapText="1"/>
      <protection hidden="0" locked="1"/>
    </xf>
    <xf fontId="5" fillId="4" borderId="13" numFmtId="2" xfId="0" applyNumberFormat="1" applyFont="1" applyFill="1" applyBorder="1" applyAlignment="1">
      <alignment horizontal="center" vertical="top" wrapText="1"/>
      <protection hidden="0" locked="1"/>
    </xf>
    <xf fontId="5" fillId="4" borderId="1" numFmtId="2" xfId="0" applyNumberFormat="1" applyFont="1" applyFill="1" applyBorder="1" applyAlignment="1">
      <alignment horizontal="center" vertical="top" wrapText="1"/>
      <protection hidden="0" locked="1"/>
    </xf>
    <xf fontId="6" fillId="4" borderId="1" numFmtId="0" xfId="0" applyFont="1" applyFill="1" applyBorder="1" applyAlignment="1">
      <alignment horizontal="center"/>
    </xf>
    <xf fontId="0" fillId="4" borderId="1" numFmtId="0" xfId="0" applyFill="1" applyBorder="1" applyAlignment="1">
      <alignment horizontal="center"/>
    </xf>
    <xf fontId="5" fillId="4" borderId="14" numFmtId="2" xfId="0" applyNumberFormat="1" applyFont="1" applyFill="1" applyBorder="1" applyAlignment="1">
      <alignment horizontal="center" vertical="top" wrapText="1"/>
      <protection hidden="0" locked="1"/>
    </xf>
    <xf fontId="5" fillId="0" borderId="7" numFmtId="4" xfId="0" applyNumberFormat="1" applyFont="1" applyBorder="1" applyAlignment="1">
      <alignment horizontal="right" vertical="top" wrapText="1"/>
      <protection hidden="0" locked="1"/>
    </xf>
    <xf fontId="0" fillId="0" borderId="0" numFmtId="0" xfId="0" applyAlignment="1">
      <alignment horizontal="center" vertical="center"/>
    </xf>
    <xf fontId="0" fillId="0" borderId="0" numFmtId="0" xfId="0" applyAlignment="1">
      <alignment horizontal="center"/>
    </xf>
    <xf fontId="5" fillId="0" borderId="1" numFmtId="3" xfId="0" applyNumberFormat="1" applyFont="1" applyBorder="1" applyAlignment="1">
      <alignment horizontal="right" vertical="top" wrapText="1"/>
      <protection hidden="0" locked="1"/>
    </xf>
    <xf fontId="5" fillId="4" borderId="15" numFmtId="2" xfId="0" applyNumberFormat="1" applyFont="1" applyFill="1" applyBorder="1" applyAlignment="1">
      <alignment horizontal="center" vertical="top" wrapText="1"/>
      <protection hidden="0" locked="1"/>
    </xf>
    <xf fontId="5" fillId="4" borderId="16" numFmtId="2" xfId="0" applyNumberFormat="1" applyFont="1" applyFill="1" applyBorder="1" applyAlignment="1">
      <alignment horizontal="center" vertical="top" wrapText="1"/>
      <protection hidden="0" locked="1"/>
    </xf>
    <xf fontId="5" fillId="4" borderId="17" numFmtId="2" xfId="0" applyNumberFormat="1" applyFont="1" applyFill="1" applyBorder="1" applyAlignment="1">
      <alignment horizontal="center" vertical="top" wrapText="1"/>
      <protection hidden="0" locked="1"/>
    </xf>
    <xf fontId="0" fillId="0" borderId="18" numFmtId="0" xfId="0" applyBorder="1"/>
    <xf fontId="2" fillId="0" borderId="1" numFmtId="0" xfId="0" applyFont="1" applyBorder="1" applyAlignment="1">
      <alignment horizontal="center" vertical="center" wrapText="1"/>
    </xf>
    <xf fontId="0" fillId="0" borderId="0" numFmtId="164" xfId="0" applyNumberFormat="1" applyAlignment="1">
      <alignment vertical="center"/>
    </xf>
    <xf fontId="7" fillId="5" borderId="1" numFmtId="1" xfId="0" applyNumberFormat="1" applyFont="1" applyFill="1" applyBorder="1" applyAlignment="1">
      <alignment horizontal="center" vertical="center"/>
    </xf>
    <xf fontId="0" fillId="0" borderId="0" numFmtId="2" xfId="0" applyNumberFormat="1" applyAlignment="1">
      <alignment wrapText="1"/>
    </xf>
    <xf fontId="8" fillId="0" borderId="19" numFmtId="0" xfId="0" applyFont="1" applyBorder="1" applyAlignment="1">
      <alignment horizontal="center" vertical="center" wrapText="1"/>
    </xf>
    <xf fontId="8" fillId="0" borderId="20" numFmtId="0" xfId="0" applyFont="1" applyBorder="1" applyAlignment="1">
      <alignment horizontal="center" vertical="center" wrapText="1"/>
    </xf>
    <xf fontId="9" fillId="0" borderId="0" numFmtId="0" xfId="0" applyFont="1" applyAlignment="1">
      <alignment vertical="center" wrapText="1"/>
    </xf>
    <xf fontId="10" fillId="6" borderId="19" numFmtId="0" xfId="0" applyFont="1" applyFill="1" applyBorder="1" applyAlignment="1">
      <alignment horizontal="center" vertical="center"/>
    </xf>
    <xf fontId="10" fillId="6" borderId="21" numFmtId="0" xfId="0" applyFont="1" applyFill="1" applyBorder="1" applyAlignment="1">
      <alignment horizontal="center" vertical="center"/>
    </xf>
    <xf fontId="11" fillId="6" borderId="19" numFmtId="0" xfId="0" applyFont="1" applyFill="1" applyBorder="1" applyAlignment="1">
      <alignment horizontal="center" vertical="center"/>
    </xf>
    <xf fontId="8" fillId="6" borderId="19" numFmtId="0" xfId="0" applyFont="1" applyFill="1" applyBorder="1" applyAlignment="1">
      <alignment horizontal="center" vertical="center"/>
    </xf>
    <xf fontId="12" fillId="6" borderId="19" numFmtId="0" xfId="0" applyFont="1" applyFill="1" applyBorder="1" applyAlignment="1">
      <alignment horizontal="center" vertical="center" wrapText="1"/>
    </xf>
    <xf fontId="11" fillId="6" borderId="22" numFmtId="0" xfId="0" applyFont="1" applyFill="1" applyBorder="1" applyAlignment="1">
      <alignment horizontal="center" vertical="center"/>
    </xf>
    <xf fontId="11" fillId="6" borderId="23" numFmtId="0" xfId="0" applyFont="1" applyFill="1" applyBorder="1" applyAlignment="1">
      <alignment horizontal="center" vertical="center"/>
    </xf>
    <xf fontId="12" fillId="6" borderId="19" numFmtId="0" xfId="0" applyFont="1" applyFill="1" applyBorder="1" applyAlignment="1">
      <alignment horizontal="center" vertical="center"/>
    </xf>
    <xf fontId="10" fillId="0" borderId="0" numFmtId="0" xfId="0" applyFont="1" applyAlignment="1">
      <alignment horizontal="right"/>
    </xf>
    <xf fontId="0" fillId="0" borderId="19" numFmtId="0" xfId="0" applyBorder="1" applyAlignment="1">
      <alignment horizontal="center" vertical="center"/>
    </xf>
    <xf fontId="0" fillId="0" borderId="22" numFmtId="2" xfId="0" applyNumberFormat="1" applyBorder="1" applyAlignment="1">
      <alignment horizontal="center"/>
    </xf>
    <xf fontId="0" fillId="0" borderId="23" numFmtId="2" xfId="0" applyNumberFormat="1" applyBorder="1" applyAlignment="1">
      <alignment horizontal="center"/>
    </xf>
    <xf fontId="5" fillId="0" borderId="7" numFmtId="164" xfId="0" applyNumberFormat="1" applyFont="1" applyBorder="1" applyAlignment="1">
      <alignment horizontal="right" vertical="top" wrapText="1"/>
      <protection hidden="0" locked="1"/>
    </xf>
    <xf fontId="5" fillId="0" borderId="8" numFmtId="164" xfId="0" applyNumberFormat="1" applyFont="1" applyBorder="1" applyAlignment="1">
      <alignment horizontal="right" vertical="top" wrapText="1"/>
      <protection hidden="0" locked="1"/>
    </xf>
    <xf fontId="0" fillId="0" borderId="24" numFmtId="0" xfId="0" applyBorder="1"/>
    <xf fontId="13" fillId="0" borderId="19" numFmtId="2" xfId="0" applyNumberFormat="1" applyFont="1" applyBorder="1" applyAlignment="1">
      <alignment horizontal="center" vertical="center"/>
    </xf>
    <xf fontId="13" fillId="0" borderId="22" numFmtId="2" xfId="0" applyNumberFormat="1" applyFont="1" applyBorder="1" applyAlignment="1">
      <alignment horizontal="center"/>
    </xf>
    <xf fontId="13" fillId="0" borderId="23" numFmtId="2" xfId="0" applyNumberFormat="1" applyFont="1" applyBorder="1" applyAlignment="1">
      <alignment horizontal="center"/>
    </xf>
    <xf fontId="13" fillId="0" borderId="25" numFmtId="2" xfId="0" applyNumberFormat="1" applyFont="1" applyBorder="1" applyAlignment="1">
      <alignment horizontal="center"/>
    </xf>
    <xf fontId="13" fillId="0" borderId="26" numFmtId="165" xfId="0" applyNumberFormat="1" applyFont="1" applyBorder="1"/>
    <xf fontId="13" fillId="0" borderId="27" numFmtId="165" xfId="0" applyNumberFormat="1" applyFont="1" applyBorder="1"/>
    <xf fontId="13" fillId="0" borderId="19" numFmtId="1" xfId="0" applyNumberFormat="1" applyFont="1" applyBorder="1" applyAlignment="1">
      <alignment horizontal="center" vertical="center"/>
    </xf>
    <xf fontId="13" fillId="0" borderId="19" numFmtId="166" xfId="0" applyNumberFormat="1" applyFont="1" applyBorder="1" applyAlignment="1">
      <alignment horizontal="center" vertical="center"/>
    </xf>
    <xf fontId="13" fillId="0" borderId="28" numFmtId="2" xfId="0" applyNumberFormat="1" applyFont="1" applyBorder="1"/>
    <xf fontId="13" fillId="0" borderId="0" numFmtId="2" xfId="0" applyNumberFormat="1" applyFont="1"/>
    <xf fontId="0" fillId="0" borderId="29" numFmtId="0" xfId="0" applyBorder="1"/>
    <xf fontId="13" fillId="0" borderId="28" numFmtId="165" xfId="0" applyNumberFormat="1" applyFont="1" applyBorder="1"/>
    <xf fontId="13" fillId="0" borderId="0" numFmtId="165" xfId="0" applyNumberFormat="1" applyFont="1"/>
    <xf fontId="13" fillId="0" borderId="26" numFmtId="2" xfId="0" applyNumberFormat="1" applyFont="1" applyBorder="1"/>
    <xf fontId="0" fillId="0" borderId="26" numFmtId="2" xfId="0" applyNumberFormat="1" applyBorder="1" applyAlignment="1">
      <alignment horizontal="center"/>
    </xf>
    <xf fontId="0" fillId="0" borderId="27" numFmtId="2" xfId="0" applyNumberFormat="1" applyBorder="1" applyAlignment="1">
      <alignment horizontal="center"/>
    </xf>
    <xf fontId="0" fillId="0" borderId="1" numFmtId="2" xfId="0" applyNumberFormat="1" applyBorder="1" applyAlignment="1">
      <alignment horizontal="center"/>
    </xf>
    <xf fontId="0" fillId="7" borderId="22" numFmtId="0" xfId="0" applyFill="1" applyBorder="1" applyAlignment="1">
      <alignment horizontal="center" vertical="center" wrapText="1"/>
    </xf>
    <xf fontId="0" fillId="7" borderId="25" numFmtId="0" xfId="0" applyFill="1" applyBorder="1" applyAlignment="1">
      <alignment horizontal="center" vertical="center" wrapText="1"/>
    </xf>
    <xf fontId="0" fillId="7" borderId="22" numFmtId="2" xfId="0" applyNumberFormat="1" applyFill="1" applyBorder="1" applyAlignment="1">
      <alignment horizontal="center" vertical="center"/>
    </xf>
    <xf fontId="0" fillId="7" borderId="25" numFmtId="2" xfId="0" applyNumberFormat="1" applyFill="1" applyBorder="1" applyAlignment="1">
      <alignment horizontal="center" vertical="center"/>
    </xf>
    <xf fontId="0" fillId="7" borderId="30" numFmtId="2" xfId="0" applyNumberFormat="1" applyFill="1" applyBorder="1" applyAlignment="1">
      <alignment horizontal="center" vertical="center"/>
    </xf>
    <xf fontId="0" fillId="7" borderId="31" numFmtId="2" xfId="0" applyNumberFormat="1" applyFill="1" applyBorder="1" applyAlignment="1">
      <alignment horizontal="center" vertical="center"/>
    </xf>
    <xf fontId="11" fillId="7" borderId="19" numFmtId="0" xfId="0" applyFont="1" applyFill="1" applyBorder="1" applyAlignment="1">
      <alignment horizontal="center" vertical="center"/>
    </xf>
    <xf fontId="14" fillId="7" borderId="19" numFmtId="0" xfId="0" applyFont="1" applyFill="1" applyBorder="1" applyAlignment="1">
      <alignment horizontal="center" vertical="center"/>
    </xf>
    <xf fontId="0" fillId="7" borderId="19" numFmtId="0" xfId="0" applyFill="1" applyBorder="1" applyAlignment="1">
      <alignment horizontal="center" vertical="center"/>
    </xf>
    <xf fontId="0" fillId="7" borderId="19" numFmtId="2" xfId="0" applyNumberFormat="1" applyFill="1" applyBorder="1" applyAlignment="1">
      <alignment horizontal="center" vertical="center"/>
    </xf>
    <xf fontId="11" fillId="7" borderId="22" numFmtId="0" xfId="0" applyFont="1" applyFill="1" applyBorder="1" applyAlignment="1">
      <alignment horizontal="left" vertical="center"/>
    </xf>
    <xf fontId="11" fillId="7" borderId="23" numFmtId="0" xfId="0" applyFont="1" applyFill="1" applyBorder="1" applyAlignment="1">
      <alignment horizontal="left" vertical="center"/>
    </xf>
    <xf fontId="0" fillId="7" borderId="19" numFmtId="1" xfId="0" applyNumberFormat="1" applyFill="1" applyBorder="1" applyAlignment="1">
      <alignment horizontal="center" vertical="center"/>
    </xf>
    <xf fontId="10" fillId="8" borderId="19" numFmtId="2" xfId="0" applyNumberFormat="1" applyFont="1" applyFill="1" applyBorder="1" applyAlignment="1">
      <alignment horizontal="center" vertical="center" wrapText="1"/>
    </xf>
    <xf fontId="10" fillId="8" borderId="22" numFmtId="2" xfId="0" applyNumberFormat="1" applyFont="1" applyFill="1" applyBorder="1" applyAlignment="1">
      <alignment horizontal="center" vertical="center" wrapText="1"/>
    </xf>
    <xf fontId="3" fillId="8" borderId="23" numFmtId="0" xfId="0" applyFont="1" applyFill="1" applyBorder="1" applyAlignment="1">
      <alignment horizontal="center" vertical="center"/>
    </xf>
    <xf fontId="10" fillId="8" borderId="9" numFmtId="167" xfId="0" applyNumberFormat="1" applyFont="1" applyFill="1" applyBorder="1" applyAlignment="1">
      <alignment horizontal="center" vertical="center"/>
    </xf>
    <xf fontId="10" fillId="8" borderId="8" numFmtId="167" xfId="0" applyNumberFormat="1" applyFont="1" applyFill="1" applyBorder="1" applyAlignment="1">
      <alignment horizontal="center" vertical="center"/>
    </xf>
    <xf fontId="0" fillId="0" borderId="32" numFmtId="0" xfId="0" applyBorder="1"/>
    <xf fontId="0" fillId="0" borderId="0" numFmtId="0" xfId="0">
      <protection hidden="0" locked="1"/>
    </xf>
    <xf fontId="0" fillId="0" borderId="29" numFmtId="0" xfId="0" applyBorder="1">
      <protection hidden="0" locked="1"/>
    </xf>
    <xf fontId="9" fillId="0" borderId="28" numFmtId="0" xfId="0" applyFont="1" applyBorder="1" applyAlignment="1">
      <alignment horizontal="center" vertical="center" wrapText="1"/>
    </xf>
    <xf fontId="8" fillId="0" borderId="33" numFmtId="0" xfId="0" applyFont="1" applyBorder="1" applyAlignment="1">
      <alignment horizontal="center" vertical="center" wrapText="1"/>
    </xf>
    <xf fontId="8" fillId="0" borderId="0" numFmtId="0" xfId="0" applyFont="1" applyAlignment="1">
      <alignment vertical="center" wrapText="1"/>
    </xf>
    <xf fontId="9" fillId="0" borderId="30" numFmtId="0" xfId="0" applyFont="1" applyBorder="1" applyAlignment="1">
      <alignment horizontal="center" vertical="center" wrapText="1"/>
    </xf>
    <xf fontId="8" fillId="0" borderId="34" numFmtId="0" xfId="0" applyFont="1" applyBorder="1" applyAlignment="1">
      <alignment horizontal="center" vertical="center" wrapText="1"/>
    </xf>
    <xf fontId="0" fillId="0" borderId="35" numFmtId="0" xfId="0" applyBorder="1">
      <protection hidden="0" locked="1"/>
    </xf>
    <xf fontId="9" fillId="0" borderId="35" numFmtId="0" xfId="0" applyFont="1" applyBorder="1" applyAlignment="1">
      <alignment vertical="center" wrapText="1"/>
    </xf>
    <xf fontId="0" fillId="0" borderId="31" numFmtId="0" xfId="0" applyBorder="1">
      <protection hidden="0" locked="1"/>
    </xf>
    <xf fontId="10" fillId="6" borderId="26" numFmtId="0" xfId="0" applyFont="1" applyFill="1" applyBorder="1" applyAlignment="1">
      <alignment horizontal="center" vertical="center"/>
    </xf>
    <xf fontId="10" fillId="6" borderId="30" numFmtId="0" xfId="0" applyFont="1" applyFill="1" applyBorder="1" applyAlignment="1">
      <alignment horizontal="center" vertical="center"/>
    </xf>
    <xf fontId="8" fillId="6" borderId="1" numFmtId="0" xfId="0" applyFont="1" applyFill="1" applyBorder="1" applyAlignment="1">
      <alignment horizontal="center" vertical="center"/>
    </xf>
    <xf fontId="8" fillId="6" borderId="25" numFmtId="0" xfId="0" applyFont="1" applyFill="1" applyBorder="1" applyAlignment="1">
      <alignment horizontal="center" vertical="center"/>
    </xf>
    <xf fontId="12" fillId="6" borderId="22" numFmtId="0" xfId="0" applyFont="1" applyFill="1" applyBorder="1" applyAlignment="1">
      <alignment horizontal="center" vertical="center" wrapText="1"/>
    </xf>
    <xf fontId="12" fillId="6" borderId="25" numFmtId="0" xfId="0" applyFont="1" applyFill="1" applyBorder="1" applyAlignment="1">
      <alignment horizontal="center" vertical="center" wrapText="1"/>
    </xf>
    <xf fontId="11" fillId="6" borderId="25" numFmtId="0" xfId="0" applyFont="1" applyFill="1" applyBorder="1" applyAlignment="1">
      <alignment horizontal="center" vertical="center"/>
    </xf>
    <xf fontId="12" fillId="6" borderId="22" numFmtId="0" xfId="0" applyFont="1" applyFill="1" applyBorder="1" applyAlignment="1">
      <alignment horizontal="center" vertical="center"/>
    </xf>
    <xf fontId="12" fillId="6" borderId="1" numFmtId="0" xfId="0" applyFont="1" applyFill="1" applyBorder="1" applyAlignment="1">
      <alignment horizontal="center" vertical="center"/>
    </xf>
    <xf fontId="0" fillId="0" borderId="22" numFmtId="0" xfId="0" applyBorder="1" applyAlignment="1">
      <alignment horizontal="center" vertical="center"/>
    </xf>
    <xf fontId="0" fillId="0" borderId="1" numFmtId="2" xfId="0" applyNumberFormat="1" applyBorder="1"/>
    <xf fontId="0" fillId="0" borderId="23" numFmtId="2" xfId="0" applyNumberFormat="1" applyBorder="1"/>
    <xf fontId="0" fillId="0" borderId="36" numFmtId="0" xfId="0" applyBorder="1"/>
    <xf fontId="13" fillId="0" borderId="20" numFmtId="2" xfId="0" applyNumberFormat="1" applyFont="1" applyBorder="1" applyAlignment="1">
      <alignment horizontal="center" vertical="center"/>
    </xf>
    <xf fontId="13" fillId="0" borderId="29" numFmtId="165" xfId="0" applyNumberFormat="1" applyFont="1" applyBorder="1"/>
    <xf fontId="13" fillId="0" borderId="22" numFmtId="1" xfId="0" applyNumberFormat="1" applyFont="1" applyBorder="1" applyAlignment="1">
      <alignment horizontal="center" vertical="center"/>
    </xf>
    <xf fontId="13" fillId="0" borderId="1" numFmtId="166" xfId="0" applyNumberFormat="1" applyFont="1" applyBorder="1" applyAlignment="1">
      <alignment horizontal="center" vertical="center"/>
    </xf>
    <xf fontId="0" fillId="0" borderId="30" numFmtId="2" xfId="0" applyNumberFormat="1" applyBorder="1"/>
    <xf fontId="0" fillId="0" borderId="22" numFmtId="2" xfId="0" applyNumberFormat="1" applyBorder="1"/>
    <xf fontId="0" fillId="7" borderId="22" numFmtId="2" xfId="0" applyNumberFormat="1" applyFill="1" applyBorder="1" applyAlignment="1">
      <alignment vertical="center"/>
    </xf>
    <xf fontId="14" fillId="7" borderId="22" numFmtId="0" xfId="0" applyFont="1" applyFill="1" applyBorder="1" applyAlignment="1">
      <alignment horizontal="center" vertical="center"/>
    </xf>
    <xf fontId="14" fillId="7" borderId="25" numFmtId="0" xfId="0" applyFont="1" applyFill="1" applyBorder="1" applyAlignment="1">
      <alignment horizontal="center" vertical="center"/>
    </xf>
    <xf fontId="11" fillId="7" borderId="25" numFmtId="0" xfId="0" applyFont="1" applyFill="1" applyBorder="1" applyAlignment="1">
      <alignment vertical="center"/>
    </xf>
    <xf fontId="0" fillId="7" borderId="20" numFmtId="2" xfId="0" applyNumberFormat="1" applyFill="1" applyBorder="1" applyAlignment="1">
      <alignment horizontal="center" vertical="center"/>
    </xf>
    <xf fontId="10" fillId="8" borderId="23" numFmtId="2" xfId="0" applyNumberFormat="1" applyFont="1" applyFill="1" applyBorder="1" applyAlignment="1">
      <alignment horizontal="center" vertical="center" wrapText="1"/>
    </xf>
    <xf fontId="10" fillId="8" borderId="25" numFmtId="167" xfId="0" applyNumberFormat="1" applyFont="1" applyFill="1" applyBorder="1" applyAlignment="1">
      <alignment horizontal="center" vertical="center"/>
    </xf>
    <xf fontId="0" fillId="0" borderId="37" numFmtId="0" xfId="0" applyBorder="1"/>
    <xf fontId="0" fillId="0" borderId="38" numFmtId="0" xfId="0" applyBorder="1">
      <protection hidden="0" locked="1"/>
    </xf>
    <xf fontId="2" fillId="0" borderId="2" numFmtId="0" xfId="0" applyFont="1" applyBorder="1" applyAlignment="1">
      <alignment horizontal="center" vertical="center" wrapText="1"/>
    </xf>
    <xf fontId="2" fillId="0" borderId="3" numFmtId="0" xfId="0" applyFont="1" applyBorder="1" applyAlignment="1">
      <alignment horizontal="center" vertical="center" wrapText="1"/>
    </xf>
    <xf fontId="2" fillId="0" borderId="39" numFmtId="0" xfId="0" applyFont="1" applyBorder="1" applyAlignment="1">
      <alignment horizontal="center" vertical="center" wrapText="1"/>
    </xf>
    <xf fontId="0" fillId="0" borderId="3" numFmtId="164" xfId="0" applyNumberFormat="1" applyBorder="1" applyAlignment="1">
      <alignment vertical="center"/>
    </xf>
    <xf fontId="0" fillId="0" borderId="3" numFmtId="1" xfId="0" applyNumberFormat="1" applyBorder="1" applyAlignment="1">
      <alignment vertical="center"/>
    </xf>
    <xf fontId="0" fillId="0" borderId="3" numFmtId="0" xfId="0" applyBorder="1">
      <protection hidden="0" locked="1"/>
    </xf>
    <xf fontId="7" fillId="5" borderId="7" numFmtId="1" xfId="0" applyNumberFormat="1" applyFont="1" applyFill="1" applyBorder="1" applyAlignment="1">
      <alignment horizontal="center" vertical="center"/>
    </xf>
    <xf fontId="7" fillId="5" borderId="8" numFmtId="1" xfId="0" applyNumberFormat="1" applyFont="1" applyFill="1" applyBorder="1" applyAlignment="1">
      <alignment horizontal="center" vertical="center"/>
    </xf>
    <xf fontId="8" fillId="0" borderId="1" numFmtId="0" xfId="0" applyFont="1" applyBorder="1" applyAlignment="1">
      <alignment horizontal="center" vertical="center" wrapText="1"/>
    </xf>
    <xf fontId="10" fillId="6" borderId="31" numFmtId="0" xfId="0" applyFont="1" applyFill="1" applyBorder="1" applyAlignment="1">
      <alignment horizontal="center" vertical="center"/>
    </xf>
    <xf fontId="10" fillId="6" borderId="40" numFmtId="0" xfId="0" applyFont="1" applyFill="1" applyBorder="1" applyAlignment="1">
      <alignment horizontal="center" vertical="center"/>
    </xf>
    <xf fontId="10" fillId="6" borderId="41" numFmtId="0" xfId="0" applyFont="1" applyFill="1" applyBorder="1" applyAlignment="1">
      <alignment horizontal="center" vertical="center"/>
    </xf>
    <xf fontId="12" fillId="6" borderId="23" numFmtId="0" xfId="0" applyFont="1" applyFill="1" applyBorder="1" applyAlignment="1">
      <alignment horizontal="center" vertical="center" wrapText="1"/>
    </xf>
    <xf fontId="0" fillId="0" borderId="42" numFmtId="2" xfId="0" applyNumberFormat="1" applyBorder="1" applyAlignment="1">
      <alignment horizontal="center"/>
    </xf>
    <xf fontId="0" fillId="0" borderId="43" numFmtId="0" xfId="0" applyBorder="1"/>
    <xf fontId="13" fillId="0" borderId="24" numFmtId="165" xfId="0" applyNumberFormat="1" applyFont="1" applyBorder="1"/>
    <xf fontId="0" fillId="0" borderId="44" numFmtId="0" xfId="0" applyBorder="1"/>
    <xf fontId="13" fillId="0" borderId="30" numFmtId="2" xfId="0" applyNumberFormat="1" applyFont="1" applyBorder="1"/>
    <xf fontId="0" fillId="0" borderId="45" numFmtId="0" xfId="0" applyBorder="1"/>
    <xf fontId="13" fillId="0" borderId="30" numFmtId="165" xfId="0" applyNumberFormat="1" applyFont="1" applyBorder="1"/>
    <xf fontId="13" fillId="0" borderId="31" numFmtId="165" xfId="0" applyNumberFormat="1" applyFont="1" applyBorder="1"/>
    <xf fontId="13" fillId="0" borderId="35" numFmtId="2" xfId="0" applyNumberFormat="1" applyFont="1" applyBorder="1"/>
    <xf fontId="0" fillId="7" borderId="46" numFmtId="2" xfId="0" applyNumberFormat="1" applyFill="1" applyBorder="1" applyAlignment="1">
      <alignment horizontal="center" vertical="center"/>
    </xf>
    <xf fontId="0" fillId="7" borderId="47" numFmtId="2" xfId="0" applyNumberFormat="1" applyFill="1" applyBorder="1" applyAlignment="1">
      <alignment horizontal="center" vertical="center"/>
    </xf>
    <xf fontId="0" fillId="7" borderId="23" numFmtId="2" xfId="0" applyNumberFormat="1" applyFill="1" applyBorder="1" applyAlignment="1">
      <alignment horizontal="center" vertical="center"/>
    </xf>
    <xf fontId="11" fillId="7" borderId="25" numFmtId="0" xfId="0" applyFont="1" applyFill="1" applyBorder="1" applyAlignment="1">
      <alignment horizontal="left" vertical="center"/>
    </xf>
    <xf fontId="10" fillId="8" borderId="25" numFmtId="168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Comm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2" Type="http://schemas.openxmlformats.org/officeDocument/2006/relationships/theme" Target="theme/theme1.xml"/><Relationship  Id="rId3" Type="http://schemas.openxmlformats.org/officeDocument/2006/relationships/sharedStrings" Target="sharedStrings.xml"/><Relationship  Id="rId4" Type="http://schemas.openxmlformats.org/officeDocument/2006/relationships/styles" Target="styles.xml"/></Relationships>
</file>

<file path=xl/charts/_rels/chart1.xml.rels><?xml version="1.0" encoding="UTF-8" standalone="yes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_rels/chart2.xml.rels><?xml version="1.0" encoding="UTF-8" standalone="yes"?><Relationships xmlns="http://schemas.openxmlformats.org/package/2006/relationships"><Relationship Id="rId1" Type="http://schemas.microsoft.com/office/2011/relationships/chartStyle" Target="style2.xml" /><Relationship Id="rId2" Type="http://schemas.microsoft.com/office/2011/relationships/chartColorStyle" Target="colors2.xml" /></Relationships>
</file>

<file path=xl/charts/_rels/chart3.xml.rels><?xml version="1.0" encoding="UTF-8" standalone="yes"?><Relationships xmlns="http://schemas.openxmlformats.org/package/2006/relationships"><Relationship Id="rId1" Type="http://schemas.microsoft.com/office/2011/relationships/chartStyle" Target="style3.xml" /><Relationship Id="rId2" Type="http://schemas.microsoft.com/office/2011/relationships/chartColorStyle" Target="colors3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ru-RU"/>
  <c:roundedCorners val="0"/>
  <mc:AlternateContent>
    <mc:Choice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2"/>
          <c:tx>
            <c:strRef>
              <c:f>'Лист1'!$H$32:$H$34</c:f>
            </c:strRef>
          </c:tx>
          <c:spPr bwMode="auto">
            <a:prstGeom prst="rect">
              <a:avLst/>
            </a:prstGeom>
            <a:solidFill>
              <a:schemeClr val="accent3"/>
            </a:solidFill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2"/>
              </a:solidFill>
              <a:ln w="9525" cap="flat" cmpd="sng" algn="ctr">
                <a:solidFill>
                  <a:schemeClr val="accent2"/>
                </a:solidFill>
                <a:prstDash val="solid"/>
              </a:ln>
            </c:spPr>
          </c:marker>
          <c:dLbls>
            <c:showBubbleSize val="0"/>
            <c:showCatName val="0"/>
            <c:showLeaderLines val="0"/>
            <c:showLegendKey val="0"/>
            <c:showPercent val="0"/>
            <c:showSerName val="0"/>
            <c:showVal val="0"/>
            <c:spPr bwMode="auto">
              <a:prstGeom prst="rect">
                <a:avLst/>
              </a:prstGeom>
              <a:noFill/>
              <a:ln>
                <a:noFill/>
              </a:ln>
            </c:spPr>
            <c:txPr>
              <a:bodyPr/>
              <a:p>
                <a:pPr>
                  <a:defRPr sz="9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/>
              </a:p>
            </c:txPr>
          </c:dLbls>
          <c:cat>
            <c:numRef>
              <c:f>'Лист1'!$E$35:$E$44</c:f>
            </c:numRef>
          </c:cat>
          <c:val>
            <c:numRef>
              <c:f>'Лист1'!$H$35:$H$44</c:f>
            </c:numRef>
          </c:val>
          <c:smooth val="0"/>
        </c:ser>
        <c:ser>
          <c:idx val="0"/>
          <c:order val="0"/>
          <c:tx>
            <c:strRef>
              <c:f>'Лист1'!$F$32:$F$34</c:f>
            </c:strRef>
          </c:tx>
          <c:spPr bwMode="auto">
            <a:prstGeom prst="rect">
              <a:avLst/>
            </a:prstGeom>
            <a:solidFill>
              <a:schemeClr val="accent1"/>
            </a:solidFill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1"/>
              </a:solidFill>
              <a:ln w="9525">
                <a:solidFill>
                  <a:schemeClr val="accent1"/>
                </a:solidFill>
              </a:ln>
            </c:spPr>
          </c:marker>
          <c:dLbls>
            <c:showBubbleSize val="0"/>
            <c:showCatName val="0"/>
            <c:showLeaderLines val="0"/>
            <c:showLegendKey val="0"/>
            <c:showPercent val="0"/>
            <c:showSerName val="0"/>
            <c:showVal val="0"/>
            <c:spPr bwMode="auto">
              <a:prstGeom prst="rect">
                <a:avLst/>
              </a:prstGeom>
              <a:noFill/>
              <a:ln>
                <a:noFill/>
              </a:ln>
            </c:spPr>
            <c:txPr>
              <a:bodyPr/>
              <a:p>
                <a:pPr>
                  <a:defRPr sz="9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/>
              </a:p>
            </c:txPr>
          </c:dLbls>
          <c:cat>
            <c:numRef>
              <c:f>'Лист1'!$E$35:$E$44</c:f>
            </c:numRef>
          </c:cat>
          <c:val>
            <c:numRef>
              <c:f>'Лист1'!$F$35:$F$44</c:f>
            </c:numRef>
          </c:val>
          <c:smooth val="0"/>
        </c:ser>
        <c:dLbls>
          <c:showBubbleSize val="0"/>
          <c:showCatName val="0"/>
          <c:showLeaderLines val="0"/>
          <c:showLegendKey val="0"/>
          <c:showPercent val="0"/>
          <c:showSerName val="0"/>
          <c:showVal val="0"/>
          <c:spPr bwMode="auto">
            <a:prstGeom prst="rect">
              <a:avLst/>
            </a:prstGeom>
            <a:noFill/>
            <a:ln>
              <a:noFill/>
            </a:ln>
          </c:spPr>
          <c:txPr>
            <a:bodyPr/>
            <a:p>
              <a:pPr>
                <a:defRPr sz="90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/>
            </a:p>
          </c:txPr>
        </c:dLbls>
        <c:marker val="1"/>
        <c:smooth val="0"/>
        <c:axId val="2140841743"/>
        <c:axId val="2140841744"/>
      </c:lineChart>
      <c:catAx>
        <c:axId val="214084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140841744"/>
        <c:crosses val="autoZero"/>
        <c:auto val="1"/>
        <c:lblAlgn val="ctr"/>
        <c:lblOffset val="100"/>
        <c:tickMarkSkip val="1"/>
        <c:noMultiLvlLbl val="0"/>
      </c:catAx>
      <c:valAx>
        <c:axId val="2140841744"/>
        <c:scaling>
          <c:orientation val="minMax"/>
        </c:scaling>
        <c:delete val="0"/>
        <c:axPos val="l"/>
        <c:majorGridlines>
          <c:spPr bwMode="auto">
            <a:prstGeom prst="rect">
              <a:avLst/>
            </a:prstGeom>
            <a:noFill/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0.00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140841743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  <a:effectLst/>
      </c:spPr>
    </c:plotArea>
    <c:legend>
      <c:legendPos val="b"/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 bwMode="auto">
    <a:xfrm>
      <a:off x="10995417" y="6124574"/>
      <a:ext cx="6082902" cy="3533770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chemeClr val="tx1"/>
          </a:solidFill>
          <a:latin typeface="+mn-lt"/>
          <a:ea typeface="+mn-ea"/>
          <a:cs typeface="+mn-cs"/>
        </a:defRPr>
      </a:pPr>
      <a:endParaRPr lang="ru-RU"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en-US"/>
  <c:roundedCorners val="0"/>
  <mc:AlternateContent>
    <mc:Choice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lineChart>
        <c:grouping val="standard"/>
        <c:varyColors val="0"/>
        <c:ser>
          <c:idx val="0"/>
          <c:order val="0"/>
          <c:tx>
            <c:strRef>
              <c:f>'Лист1'!$G$52:$G$54</c:f>
            </c:strRef>
          </c:tx>
          <c:spPr bwMode="auto">
            <a:prstGeom prst="rect">
              <a:avLst/>
            </a:prstGeom>
            <a:solidFill>
              <a:schemeClr val="accent1"/>
            </a:solidFill>
            <a:ln w="28575" cap="rnd" cmpd="sng" algn="ctr">
              <a:solidFill>
                <a:srgbClr val="C00000"/>
              </a:solidFill>
              <a:prstDash val="solid"/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rgbClr val="C00000"/>
              </a:solidFill>
              <a:ln w="9525" cap="flat" cmpd="sng" algn="ctr">
                <a:solidFill>
                  <a:srgbClr val="C00000"/>
                </a:solidFill>
                <a:prstDash val="solid"/>
                <a:miter lim="800000"/>
              </a:ln>
            </c:spPr>
          </c:marker>
          <c:dPt>
            <c:idx val="1"/>
            <c:marker>
              <c:symbol val="circle"/>
              <c:size val="5"/>
              <c:spPr bwMode="auto">
                <a:prstGeom prst="rect">
                  <a:avLst/>
                </a:prstGeom>
                <a:solidFill>
                  <a:srgbClr val="C00000"/>
                </a:solidFill>
                <a:ln w="9525" cap="flat" cmpd="sng" algn="ctr">
                  <a:solidFill>
                    <a:srgbClr val="C00000"/>
                  </a:solidFill>
                  <a:prstDash val="solid"/>
                  <a:miter lim="800000"/>
                </a:ln>
              </c:spPr>
            </c:marker>
            <c:spPr bwMode="auto">
              <a:prstGeom prst="rect">
                <a:avLst/>
              </a:prstGeom>
              <a:ln w="28575" cap="rnd" cmpd="sng" algn="ctr">
                <a:solidFill>
                  <a:srgbClr val="C00000"/>
                </a:solidFill>
                <a:prstDash val="solid"/>
                <a:round/>
              </a:ln>
            </c:spPr>
          </c:dPt>
          <c:dPt>
            <c:idx val="5"/>
            <c:spPr bwMode="auto">
              <a:prstGeom prst="rect">
                <a:avLst/>
              </a:prstGeom>
              <a:ln w="28575" cap="rnd" cmpd="sng" algn="ctr">
                <a:solidFill>
                  <a:srgbClr val="C00000"/>
                </a:solidFill>
                <a:prstDash val="solid"/>
                <a:round/>
              </a:ln>
            </c:spPr>
          </c:dPt>
          <c:dPt>
            <c:idx val="6"/>
            <c:spPr bwMode="auto">
              <a:prstGeom prst="rect">
                <a:avLst/>
              </a:prstGeom>
              <a:ln w="28575" cap="rnd" cmpd="sng" algn="ctr">
                <a:solidFill>
                  <a:srgbClr val="C00000"/>
                </a:solidFill>
                <a:prstDash val="solid"/>
                <a:round/>
              </a:ln>
            </c:spPr>
          </c:dPt>
          <c:dPt>
            <c:idx val="4"/>
            <c:spPr bwMode="auto">
              <a:prstGeom prst="rect">
                <a:avLst/>
              </a:prstGeom>
              <a:ln w="28575" cap="rnd" cmpd="sng" algn="ctr">
                <a:solidFill>
                  <a:srgbClr val="C00000"/>
                </a:solidFill>
                <a:prstDash val="solid"/>
                <a:round/>
              </a:ln>
            </c:spPr>
          </c:dPt>
          <c:dPt>
            <c:idx val="3"/>
            <c:spPr bwMode="auto">
              <a:prstGeom prst="rect">
                <a:avLst/>
              </a:prstGeom>
              <a:ln w="28575" cap="rnd" cmpd="sng" algn="ctr">
                <a:solidFill>
                  <a:srgbClr val="C00000"/>
                </a:solidFill>
                <a:prstDash val="solid"/>
                <a:round/>
              </a:ln>
            </c:spPr>
          </c:dPt>
          <c:dPt>
            <c:idx val="2"/>
            <c:spPr bwMode="auto">
              <a:prstGeom prst="rect">
                <a:avLst/>
              </a:prstGeom>
              <a:ln w="28575" cap="rnd" cmpd="sng" algn="ctr">
                <a:solidFill>
                  <a:srgbClr val="C00000"/>
                </a:solidFill>
                <a:prstDash val="solid"/>
                <a:round/>
              </a:ln>
            </c:spPr>
          </c:dPt>
          <c:cat>
            <c:numRef>
              <c:f>'Лист1'!$F$55:$F$62</c:f>
            </c:numRef>
          </c:cat>
          <c:val>
            <c:numRef>
              <c:f>'Лист1'!$G$55:$G$62</c:f>
            </c:numRef>
          </c:val>
          <c:smooth val="0"/>
        </c:ser>
        <c:ser>
          <c:idx val="1"/>
          <c:order val="1"/>
          <c:tx>
            <c:strRef>
              <c:f>'Лист1'!$H$52:$H$54</c:f>
            </c:strRef>
          </c:tx>
          <c:spPr bwMode="auto">
            <a:prstGeom prst="rect">
              <a:avLst/>
            </a:prstGeom>
            <a:solidFill>
              <a:schemeClr val="accent2"/>
            </a:solidFill>
            <a:ln w="28575" cap="rnd">
              <a:solidFill>
                <a:schemeClr val="accent2"/>
              </a:solidFill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2"/>
              </a:solidFill>
              <a:ln w="9525">
                <a:solidFill>
                  <a:schemeClr val="accent2"/>
                </a:solidFill>
              </a:ln>
            </c:spPr>
          </c:marker>
          <c:cat>
            <c:numRef>
              <c:f>'Лист1'!$F$55:$F$62</c:f>
            </c:numRef>
          </c:cat>
          <c:val>
            <c:numRef>
              <c:f>'Лист1'!$H$55:$H$62</c:f>
            </c:numRef>
          </c:val>
          <c:smooth val="0"/>
        </c:ser>
        <c:dLbls>
          <c:showBubbleSize val="0"/>
          <c:showCatName val="0"/>
          <c:showLeaderLines val="0"/>
          <c:showLegendKey val="0"/>
          <c:showPercent val="0"/>
          <c:showSerName val="0"/>
          <c:showVal val="0"/>
        </c:dLbls>
        <c:smooth val="0"/>
        <c:axId val="2140841783"/>
        <c:axId val="2140841784"/>
        <c:axId val="2140841783"/>
        <c:axId val="2140841784"/>
      </c:lineChart>
      <c:catAx>
        <c:axId val="2140841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/>
          </a:p>
        </c:txPr>
        <c:crossAx val="2140841784"/>
        <c:crosses val="autoZero"/>
        <c:auto val="1"/>
        <c:lblAlgn val="ctr"/>
        <c:lblOffset val="100"/>
        <c:tickMarkSkip val="1"/>
        <c:noMultiLvlLbl val="0"/>
      </c:catAx>
      <c:valAx>
        <c:axId val="2140841784"/>
        <c:scaling>
          <c:orientation val="minMax"/>
          <c:max val="250.000000"/>
        </c:scaling>
        <c:delete val="0"/>
        <c:axPos val="l"/>
        <c:majorGridlines>
          <c:spPr bwMode="auto">
            <a:prstGeom prst="rect">
              <a:avLst/>
            </a:prstGeom>
            <a:noFill/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0.00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>
            <a:noFill/>
          </a:ln>
        </c:spPr>
        <c:txPr>
          <a:bodyPr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/>
          </a:p>
        </c:txPr>
        <c:crossAx val="2140841783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</c:spPr>
    </c:plotArea>
    <c:legend>
      <c:legendPos val="b"/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 bwMode="auto">
    <a:xfrm rot="0" flipH="0" flipV="0">
      <a:off x="10810873" y="10610849"/>
      <a:ext cx="6362700" cy="3533773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</c:spPr>
  <c:txPr>
    <a:bodyPr/>
    <a:p>
      <a:pPr>
        <a:defRPr sz="1000">
          <a:solidFill>
            <a:schemeClr val="tx1"/>
          </a:solidFill>
          <a:latin typeface="+mn-lt"/>
          <a:ea typeface="+mn-ea"/>
          <a:cs typeface="+mn-cs"/>
        </a:defRPr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en-US"/>
  <c:roundedCorners val="0"/>
  <mc:AlternateContent>
    <mc:Choice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lineChart>
        <c:grouping val="standard"/>
        <c:varyColors val="0"/>
        <c:ser>
          <c:idx val="0"/>
          <c:order val="0"/>
          <c:tx>
            <c:strRef>
              <c:f>'Лист1'!$F$73:$F$75</c:f>
            </c:strRef>
          </c:tx>
          <c:spPr bwMode="auto">
            <a:prstGeom prst="rect">
              <a:avLst/>
            </a:prstGeom>
            <a:solidFill>
              <a:schemeClr val="accent1"/>
            </a:solidFill>
            <a:ln w="28575" cap="rnd" cmpd="sng" algn="ctr">
              <a:solidFill>
                <a:schemeClr val="accent4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4">
                  <a:lumMod val="60000"/>
                  <a:lumOff val="40000"/>
                </a:schemeClr>
              </a:solidFill>
              <a:ln w="9525" cap="flat" cmpd="sng" algn="ctr"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</c:marker>
          <c:cat>
            <c:numRef>
              <c:f>'Лист1'!$E$76:$E$85</c:f>
            </c:numRef>
          </c:cat>
          <c:val>
            <c:numRef>
              <c:f>'Лист1'!$F$76:$F$85</c:f>
            </c:numRef>
          </c:val>
          <c:smooth val="0"/>
        </c:ser>
        <c:ser>
          <c:idx val="1"/>
          <c:order val="1"/>
          <c:tx>
            <c:strRef>
              <c:f>'Лист1'!$G$75:$G$77</c:f>
              <c:strCache>
                <c:ptCount val="3"/>
              </c:strCache>
            </c:strRef>
          </c:tx>
          <c:spPr bwMode="auto">
            <a:prstGeom prst="rect">
              <a:avLst/>
            </a:prstGeom>
            <a:solidFill>
              <a:schemeClr val="accent2"/>
            </a:solidFill>
            <a:ln w="28575" cap="rnd">
              <a:solidFill>
                <a:schemeClr val="accent2"/>
              </a:solidFill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2"/>
              </a:solidFill>
              <a:ln/>
            </c:spPr>
          </c:marker>
          <c:cat>
            <c:numRef>
              <c:f>'Лист1'!$E$78:$E$87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'Лист1'!$G$78:$G$87</c:f>
              <c:numCache>
                <c:formatCode>General</c:formatCode>
                <c:ptCount val="10"/>
              </c:numCache>
            </c:numRef>
          </c:val>
          <c:smooth val="0"/>
        </c:ser>
        <c:ser>
          <c:idx val="2"/>
          <c:order val="2"/>
          <c:tx>
            <c:strRef>
              <c:f>'Лист1'!$H$73:$H$75</c:f>
            </c:strRef>
          </c:tx>
          <c:spPr bwMode="auto">
            <a:prstGeom prst="rect">
              <a:avLst/>
            </a:prstGeom>
            <a:solidFill>
              <a:schemeClr val="accent3"/>
            </a:solidFill>
            <a:ln w="28575" cap="rnd" cmpd="sng" algn="ctr">
              <a:solidFill>
                <a:schemeClr val="tx1">
                  <a:lumMod val="85000"/>
                  <a:lumOff val="15000"/>
                </a:schemeClr>
              </a:solidFill>
              <a:prstDash val="solid"/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tx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/>
                </a:solidFill>
                <a:prstDash val="solid"/>
              </a:ln>
            </c:spPr>
          </c:marker>
          <c:dPt>
            <c:idx val="4"/>
            <c:marker>
              <c:symbol val="circle"/>
              <c:size val="5"/>
              <c:spPr bwMode="auto">
                <a:prstGeom prst="rect">
                  <a:avLst/>
                </a:prstGeom>
                <a:solidFill>
                  <a:schemeClr val="tx1">
                    <a:lumMod val="75000"/>
                    <a:lumOff val="25000"/>
                  </a:schemeClr>
                </a:solidFill>
                <a:ln w="9525" cap="flat" cmpd="sng" algn="ctr">
                  <a:solidFill>
                    <a:schemeClr val="tx1"/>
                  </a:solidFill>
                  <a:prstDash val="solid"/>
                </a:ln>
              </c:spPr>
            </c:marker>
          </c:dPt>
          <c:cat>
            <c:numRef>
              <c:f>'Лист1'!$E$76:$E$85</c:f>
            </c:numRef>
          </c:cat>
          <c:val>
            <c:numRef>
              <c:f>'Лист1'!$H$76:$H$85</c:f>
            </c:numRef>
          </c:val>
          <c:smooth val="0"/>
        </c:ser>
        <c:ser>
          <c:idx val="3"/>
          <c:order val="3"/>
          <c:tx>
            <c:strRef>
              <c:f>'Лист1'!$I$75:$I$77</c:f>
              <c:strCache>
                <c:ptCount val="3"/>
              </c:strCache>
            </c:strRef>
          </c:tx>
          <c:spPr bwMode="auto">
            <a:prstGeom prst="rect">
              <a:avLst/>
            </a:prstGeom>
            <a:solidFill>
              <a:schemeClr val="accent4"/>
            </a:solidFill>
            <a:ln w="28575" cap="rnd">
              <a:solidFill>
                <a:schemeClr val="accent4"/>
              </a:solidFill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4"/>
              </a:solidFill>
              <a:ln/>
            </c:spPr>
          </c:marker>
          <c:cat>
            <c:numRef>
              <c:f>'Лист1'!$E$78:$E$87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'Лист1'!$I$78:$I$87</c:f>
              <c:numCache>
                <c:formatCode>General</c:formatCode>
                <c:ptCount val="10"/>
              </c:numCache>
            </c:numRef>
          </c:val>
          <c:smooth val="0"/>
        </c:ser>
        <c:dLbls>
          <c:showBubbleSize val="0"/>
          <c:showCatName val="0"/>
          <c:showLeaderLines val="0"/>
          <c:showLegendKey val="0"/>
          <c:showPercent val="0"/>
          <c:showSerName val="0"/>
          <c:showVal val="0"/>
        </c:dLbls>
        <c:marker val="1"/>
        <c:smooth val="0"/>
        <c:axId val="2140841973"/>
        <c:axId val="2140841974"/>
      </c:lineChart>
      <c:catAx>
        <c:axId val="2140841973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1974"/>
        <c:crosses val="autoZero"/>
        <c:auto val="1"/>
        <c:lblAlgn val="ctr"/>
        <c:lblOffset val="100"/>
        <c:noMultiLvlLbl val="0"/>
      </c:catAx>
      <c:valAx>
        <c:axId val="2140841974"/>
        <c:scaling>
          <c:orientation val="minMax"/>
        </c:scaling>
        <c:delete val="0"/>
        <c:axPos val="l"/>
        <c:majorGridlines>
          <c:spPr bwMode="auto">
            <a:prstGeom prst="rect">
              <a:avLst/>
            </a:prstGeom>
            <a:noFill/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0.00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>
            <a:noFill/>
          </a:ln>
        </c:spPr>
        <c:txPr>
          <a:bodyPr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1973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 bwMode="auto">
    <a:xfrm rot="0" flipH="0" flipV="0">
      <a:off x="10995417" y="15420974"/>
      <a:ext cx="6178156" cy="3333748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</c:spPr>
  <c:txPr>
    <a:bodyPr/>
    <a:p>
      <a:pPr>
        <a:defRPr sz="1000">
          <a:solidFill>
            <a:schemeClr val="tx1"/>
          </a:solidFill>
          <a:latin typeface="+mn-lt"/>
          <a:ea typeface="+mn-ea"/>
          <a:cs typeface="+mn-cs"/>
        </a:defRPr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oneCellAnchor>
    <xdr:from>
      <xdr:col>15</xdr:col>
      <xdr:colOff>238120</xdr:colOff>
      <xdr:row>44</xdr:row>
      <xdr:rowOff>47618</xdr:rowOff>
    </xdr:from>
    <xdr:ext cx="736992" cy="256027"/>
    <xdr:sp>
      <xdr:nvSpPr>
        <xdr:cNvPr id="4" name="TextBox 3"/>
        <xdr:cNvSpPr txBox="1"/>
      </xdr:nvSpPr>
      <xdr:spPr bwMode="auto">
        <a:xfrm>
          <a:off x="8791570" y="9753594"/>
          <a:ext cx="736992" cy="256027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>
            <a:defRPr/>
          </a:pPr>
          <mc:AlternateContent xmlns:mc="http://schemas.openxmlformats.org/markup-compatibility/2006" xmlns:m="http://schemas.openxmlformats.org/officeDocument/2006/math">
            <mc:Choice xmlns:a14="http://schemas.microsoft.com/office/drawing/2010/main" Requires="a14">
              <a14:m>
                <m:oMathPara>
                  <m:oMathParaPr>
                    <m:jc m:val="centerGroup"/>
                  </m:oMathParaPr>
                  <m:oMath>
                    <m:nary>
                      <m:naryPr>
                        <m:chr m:val="∑"/>
                        <m:grow m:val="off"/>
                        <m:limLoc m:val="subSup"/>
                        <m:supHide m:val="on"/>
                        <m:ctrlPr>
                          <a:rPr lang="ru-RU" sz="900" i="1">
                            <a:latin typeface="Cambria Math"/>
                          </a:rPr>
                        </m:ctrlPr>
                      </m:naryPr>
                      <m:sub>
                        <m:r>
                          <m:rPr/>
                          <a:rPr lang="ru-RU" sz="900" b="0" i="1">
                            <a:latin typeface="Cambria Math"/>
                          </a:rPr>
                          <m:t>знаменателя</m:t>
                        </m:r>
                      </m:sub>
                      <m:sup/>
                      <m:e>
                        <m:r>
                          <m:rPr/>
                          <a:rPr lang="ru-RU" sz="900" i="0">
                            <a:latin typeface="Cambria Math"/>
                          </a:rPr>
                          <m:t>2</m:t>
                        </m:r>
                      </m:e>
                    </m:nary>
                  </m:oMath>
                </m:oMathPara>
              </a14:m>
            </mc:Choice>
            <mc:Fallback/>
          </mc:AlternateContent>
          <a:endParaRPr lang="ru-RU" sz="1000"/>
        </a:p>
      </xdr:txBody>
    </xdr:sp>
    <xdr:clientData/>
  </xdr:oneCellAnchor>
  <xdr:twoCellAnchor editAs="twoCell">
    <xdr:from>
      <xdr:col>19</xdr:col>
      <xdr:colOff>203592</xdr:colOff>
      <xdr:row>25</xdr:row>
      <xdr:rowOff>142874</xdr:rowOff>
    </xdr:from>
    <xdr:to>
      <xdr:col>29</xdr:col>
      <xdr:colOff>428620</xdr:colOff>
      <xdr:row>43</xdr:row>
      <xdr:rowOff>142870</xdr:rowOff>
    </xdr:to>
    <xdr:graphicFrame>
      <xdr:nvGraphicFramePr>
        <xdr:cNvPr id="0" name=""/>
        <xdr:cNvGraphicFramePr>
          <a:graphicFrameLocks xmlns:a="http://schemas.openxmlformats.org/drawingml/2006/main"/>
        </xdr:cNvGraphicFramePr>
      </xdr:nvGraphicFramePr>
      <xdr:xfrm>
        <a:off x="10995417" y="6124574"/>
        <a:ext cx="6082902" cy="35337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13</xdr:col>
      <xdr:colOff>266695</xdr:colOff>
      <xdr:row>62</xdr:row>
      <xdr:rowOff>28569</xdr:rowOff>
    </xdr:from>
    <xdr:ext cx="736992" cy="256026"/>
    <xdr:sp>
      <xdr:nvSpPr>
        <xdr:cNvPr id="2129799205" name="TextBox 3"/>
        <xdr:cNvSpPr txBox="1"/>
      </xdr:nvSpPr>
      <xdr:spPr bwMode="auto">
        <a:xfrm>
          <a:off x="7619995" y="14258920"/>
          <a:ext cx="736992" cy="256026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>
            <a:defRPr/>
          </a:pPr>
          <mc:AlternateContent xmlns:mc="http://schemas.openxmlformats.org/markup-compatibility/2006" xmlns:m="http://schemas.openxmlformats.org/officeDocument/2006/math">
            <mc:Choice xmlns:a14="http://schemas.microsoft.com/office/drawing/2010/main" Requires="a14">
              <a14:m>
                <m:oMathPara>
                  <m:oMathParaPr/>
                  <m:oMath>
                    <m:nary>
                      <m:naryPr>
                        <m:chr m:val="∑"/>
                        <m:grow m:val="off"/>
                        <m:limLoc m:val="subSup"/>
                        <m:supHide m:val="on"/>
                        <m:ctrlPr>
                          <a:rPr lang="ru-RU" sz="900" i="1">
                            <a:latin typeface="Cambria Math"/>
                          </a:rPr>
                        </m:ctrlPr>
                      </m:naryPr>
                      <m:sub>
                        <m:r>
                          <m:rPr/>
                          <a:rPr lang="ru-RU" sz="900" b="0" i="1">
                            <a:latin typeface="Cambria Math"/>
                          </a:rPr>
                          <m:t>знаменателя</m:t>
                        </m:r>
                      </m:sub>
                      <m:sup/>
                      <m:e>
                        <m:r>
                          <m:rPr/>
                          <a:rPr lang="ru-RU" sz="900" i="0">
                            <a:latin typeface="Cambria Math"/>
                          </a:rPr>
                          <m:t>2</m:t>
                        </m:r>
                      </m:e>
                    </m:nary>
                  </m:oMath>
                </m:oMathPara>
              </a14:m>
            </mc:Choice>
            <mc:Fallback/>
          </mc:AlternateContent>
          <a:endParaRPr lang="ru-RU" sz="1000"/>
        </a:p>
      </xdr:txBody>
    </xdr:sp>
    <xdr:clientData/>
  </xdr:oneCellAnchor>
  <xdr:twoCellAnchor editAs="twoCell">
    <xdr:from>
      <xdr:col>19</xdr:col>
      <xdr:colOff>19048</xdr:colOff>
      <xdr:row>47</xdr:row>
      <xdr:rowOff>47623</xdr:rowOff>
    </xdr:from>
    <xdr:to>
      <xdr:col>29</xdr:col>
      <xdr:colOff>485774</xdr:colOff>
      <xdr:row>61</xdr:row>
      <xdr:rowOff>142872</xdr:rowOff>
    </xdr:to>
    <xdr:graphicFrame>
      <xdr:nvGraphicFramePr>
        <xdr:cNvPr id="0" name=""/>
        <xdr:cNvGraphicFramePr>
          <a:graphicFrameLocks xmlns:a="http://schemas.openxmlformats.org/drawingml/2006/main"/>
        </xdr:cNvGraphicFramePr>
      </xdr:nvGraphicFramePr>
      <xdr:xfrm rot="0" flipH="0" flipV="0">
        <a:off x="10810873" y="10610849"/>
        <a:ext cx="6362700" cy="3533773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twoCell">
    <xdr:from>
      <xdr:col>19</xdr:col>
      <xdr:colOff>203592</xdr:colOff>
      <xdr:row>67</xdr:row>
      <xdr:rowOff>152399</xdr:rowOff>
    </xdr:from>
    <xdr:to>
      <xdr:col>29</xdr:col>
      <xdr:colOff>485774</xdr:colOff>
      <xdr:row>84</xdr:row>
      <xdr:rowOff>28573</xdr:rowOff>
    </xdr:to>
    <xdr:graphicFrame>
      <xdr:nvGraphicFramePr>
        <xdr:cNvPr id="1602282840" name=""/>
        <xdr:cNvGraphicFramePr>
          <a:graphicFrameLocks xmlns:a="http://schemas.openxmlformats.org/drawingml/2006/main"/>
        </xdr:cNvGraphicFramePr>
      </xdr:nvGraphicFramePr>
      <xdr:xfrm rot="0" flipH="0" flipV="0">
        <a:off x="10995417" y="15420974"/>
        <a:ext cx="6178156" cy="3333748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15</xdr:col>
      <xdr:colOff>238120</xdr:colOff>
      <xdr:row>85</xdr:row>
      <xdr:rowOff>38099</xdr:rowOff>
    </xdr:from>
    <xdr:ext cx="736992" cy="256026"/>
    <xdr:sp>
      <xdr:nvSpPr>
        <xdr:cNvPr id="1137003715" name="TextBox 3"/>
        <xdr:cNvSpPr txBox="1"/>
      </xdr:nvSpPr>
      <xdr:spPr bwMode="auto">
        <a:xfrm>
          <a:off x="8791570" y="18954749"/>
          <a:ext cx="736992" cy="256026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>
            <a:defRPr/>
          </a:pPr>
          <mc:AlternateContent xmlns:mc="http://schemas.openxmlformats.org/markup-compatibility/2006" xmlns:m="http://schemas.openxmlformats.org/officeDocument/2006/math">
            <mc:Choice xmlns:a14="http://schemas.microsoft.com/office/drawing/2010/main" Requires="a14">
              <a14:m>
                <m:oMathPara>
                  <m:oMathParaPr/>
                  <m:oMath>
                    <m:nary>
                      <m:naryPr>
                        <m:chr m:val="∑"/>
                        <m:grow m:val="off"/>
                        <m:limLoc m:val="subSup"/>
                        <m:supHide m:val="on"/>
                        <m:ctrlPr>
                          <a:rPr lang="ru-RU" sz="900" i="1">
                            <a:latin typeface="Cambria Math"/>
                          </a:rPr>
                        </m:ctrlPr>
                      </m:naryPr>
                      <m:sub>
                        <m:r>
                          <m:rPr/>
                          <a:rPr lang="ru-RU" sz="900" b="0" i="1">
                            <a:latin typeface="Cambria Math"/>
                          </a:rPr>
                          <m:t>знаменателя</m:t>
                        </m:r>
                      </m:sub>
                      <m:sup/>
                      <m:e>
                        <m:r>
                          <m:rPr/>
                          <a:rPr lang="ru-RU" sz="900" i="0">
                            <a:latin typeface="Cambria Math"/>
                          </a:rPr>
                          <m:t>2</m:t>
                        </m:r>
                      </m:e>
                    </m:nary>
                  </m:oMath>
                </m:oMathPara>
              </a14:m>
            </mc:Choice>
            <mc:Fallback/>
          </mc:AlternateContent>
          <a:endParaRPr lang="ru-RU" sz="1000"/>
        </a:p>
      </xdr:txBody>
    </xdr:sp>
    <xdr:clientData/>
  </xdr:one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D20" zoomScale="100" workbookViewId="0">
      <selection activeCell="V29" activeCellId="0" sqref="V29"/>
    </sheetView>
  </sheetViews>
  <sheetFormatPr defaultRowHeight="14.25"/>
  <cols>
    <col customWidth="1" hidden="1" min="1" max="3" width="0"/>
    <col customWidth="1" min="6" max="6" width="8.00390625"/>
    <col customWidth="1" min="7" max="7" width="15.140625"/>
    <col customWidth="1" min="8" max="8" width="13.28125"/>
    <col customWidth="1" min="9" max="9" width="12.8515625"/>
    <col customWidth="1" min="10" max="10" width="12.421875"/>
    <col customWidth="1" min="11" max="11" width="9.140625"/>
    <col bestFit="1" min="12" max="12" width="9.7109375"/>
    <col customWidth="1" min="13" max="13" width="11.421875"/>
    <col customWidth="1" min="14" max="14" width="10.421875"/>
    <col customWidth="1" min="15" max="16" width="7.57421875"/>
    <col customWidth="1" min="17" max="17" width="7.8515625"/>
    <col customWidth="1" min="18" max="18" width="7.57421875"/>
    <col bestFit="1" min="19" max="19" width="10.57421875"/>
    <col customWidth="1" min="20" max="20" width="9.28125"/>
    <col customWidth="1" min="21" max="21" width="7.8515625"/>
    <col customWidth="1" min="23" max="23" width="8.28125"/>
    <col customWidth="1" min="24" max="24" width="8.7109375"/>
    <col customWidth="1" min="25" max="25" width="7.421875"/>
    <col customWidth="1" min="26" max="26" width="10.28125"/>
    <col customWidth="1" min="47" max="47" width="3.7109375"/>
    <col customWidth="1" min="48" max="48" width="1.54296875"/>
  </cols>
  <sheetData>
    <row r="2" ht="14.25">
      <c r="E2" s="1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</row>
    <row r="3" ht="14.25"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ht="14.25"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ht="14.25"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ht="14.25"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ht="14.25"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ht="14.25">
      <c r="E8" s="3"/>
      <c r="F8" s="3"/>
      <c r="G8" s="3"/>
      <c r="H8" s="4"/>
      <c r="I8" s="5"/>
      <c r="J8" s="5"/>
      <c r="K8" s="5"/>
      <c r="L8" s="5"/>
      <c r="M8" s="5"/>
      <c r="N8" s="5"/>
      <c r="O8" s="5"/>
    </row>
    <row r="9" ht="14.25"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ht="18.75">
      <c r="S10" s="7" t="s">
        <v>1</v>
      </c>
      <c r="T10" s="8"/>
      <c r="U10" s="8"/>
      <c r="V10" s="8"/>
      <c r="W10" s="8"/>
      <c r="X10" s="8"/>
      <c r="Y10" s="8"/>
      <c r="Z10" s="8"/>
      <c r="AA10" s="9"/>
    </row>
    <row r="11" ht="106.5" customHeight="1">
      <c r="F11" s="10" t="s">
        <v>2</v>
      </c>
      <c r="G11" s="10" t="s">
        <v>3</v>
      </c>
      <c r="H11" s="10" t="s">
        <v>4</v>
      </c>
      <c r="I11" s="11" t="s">
        <v>5</v>
      </c>
      <c r="J11" s="12"/>
      <c r="K11" s="11" t="s">
        <v>6</v>
      </c>
      <c r="L11" s="13"/>
      <c r="M11" s="14" t="s">
        <v>7</v>
      </c>
      <c r="N11" s="12" t="s">
        <v>8</v>
      </c>
      <c r="O11" s="10"/>
      <c r="P11" s="10" t="s">
        <v>9</v>
      </c>
      <c r="Q11" s="10"/>
      <c r="S11" s="15" t="s">
        <v>10</v>
      </c>
      <c r="T11" s="16"/>
      <c r="U11" s="16" t="s">
        <v>11</v>
      </c>
      <c r="V11" s="16"/>
      <c r="W11" s="16" t="s">
        <v>9</v>
      </c>
      <c r="X11" s="16"/>
      <c r="Y11" s="16" t="s">
        <v>12</v>
      </c>
      <c r="Z11" s="16"/>
      <c r="AA11" s="17" t="s">
        <v>13</v>
      </c>
      <c r="AU11" s="10" t="s">
        <v>11</v>
      </c>
      <c r="AV11" s="10"/>
    </row>
    <row r="12" ht="21" customHeight="1">
      <c r="F12" s="18">
        <v>2014</v>
      </c>
      <c r="G12" s="19">
        <v>39988</v>
      </c>
      <c r="H12" s="19">
        <v>7248</v>
      </c>
      <c r="I12" s="20"/>
      <c r="J12" s="21"/>
      <c r="K12" s="22">
        <v>172.19999999999999</v>
      </c>
      <c r="L12" s="22"/>
      <c r="M12" s="21">
        <v>2958</v>
      </c>
      <c r="N12" s="23">
        <v>139</v>
      </c>
      <c r="O12" s="24"/>
      <c r="P12" s="25">
        <v>28294</v>
      </c>
      <c r="Q12" s="26"/>
      <c r="S12" s="27">
        <v>70.900000000000006</v>
      </c>
      <c r="T12" s="28"/>
      <c r="U12" s="28">
        <v>101.3</v>
      </c>
      <c r="V12" s="28"/>
      <c r="W12" s="29">
        <v>100.09</v>
      </c>
      <c r="X12" s="29"/>
      <c r="Y12" s="30"/>
      <c r="Z12" s="30"/>
      <c r="AA12" s="31">
        <v>89.700000000000003</v>
      </c>
      <c r="AU12" s="25">
        <v>25957.799999999999</v>
      </c>
      <c r="AV12" s="26"/>
    </row>
    <row r="13" ht="15">
      <c r="F13" s="18">
        <v>2015</v>
      </c>
      <c r="G13" s="19">
        <v>37604</v>
      </c>
      <c r="H13" s="19">
        <v>3573</v>
      </c>
      <c r="I13" s="20"/>
      <c r="J13" s="21"/>
      <c r="K13" s="22">
        <v>225.5</v>
      </c>
      <c r="L13" s="22"/>
      <c r="M13" s="21">
        <v>2707</v>
      </c>
      <c r="N13" s="23">
        <v>116</v>
      </c>
      <c r="O13" s="24"/>
      <c r="P13" s="25">
        <v>29147</v>
      </c>
      <c r="Q13" s="26"/>
      <c r="S13" s="27">
        <f t="shared" ref="S13:S22" si="0">N13/N12*100</f>
        <v>83.453237410071949</v>
      </c>
      <c r="T13" s="28"/>
      <c r="U13" s="28">
        <f t="shared" ref="U13:U22" si="1">AU13/AU12*100</f>
        <v>93.700005393369239</v>
      </c>
      <c r="V13" s="28"/>
      <c r="W13" s="28">
        <f t="shared" ref="W13:W22" si="2">P13/P12*100</f>
        <v>103.01477345020145</v>
      </c>
      <c r="X13" s="28"/>
      <c r="Y13" s="30"/>
      <c r="Z13" s="30"/>
      <c r="AA13" s="31">
        <f t="shared" ref="AA13:AA22" si="3">M13/M12*100</f>
        <v>91.514536849222452</v>
      </c>
      <c r="AU13" s="25">
        <v>24322.459999999999</v>
      </c>
      <c r="AV13" s="26"/>
    </row>
    <row r="14" ht="15">
      <c r="F14" s="18">
        <v>2016</v>
      </c>
      <c r="G14" s="19">
        <v>35918</v>
      </c>
      <c r="H14" s="19">
        <v>2866</v>
      </c>
      <c r="I14" s="22">
        <v>9.6999999999999993</v>
      </c>
      <c r="J14" s="22"/>
      <c r="K14" s="22">
        <v>241</v>
      </c>
      <c r="L14" s="22"/>
      <c r="M14" s="21">
        <v>3559</v>
      </c>
      <c r="N14" s="23">
        <v>144</v>
      </c>
      <c r="O14" s="24"/>
      <c r="P14" s="25">
        <v>30224</v>
      </c>
      <c r="Q14" s="26"/>
      <c r="S14" s="27">
        <f t="shared" si="0"/>
        <v>124.13793103448276</v>
      </c>
      <c r="T14" s="28"/>
      <c r="U14" s="28">
        <f t="shared" si="1"/>
        <v>98.300007482795735</v>
      </c>
      <c r="V14" s="28"/>
      <c r="W14" s="28">
        <f t="shared" si="2"/>
        <v>103.69506295673654</v>
      </c>
      <c r="X14" s="28"/>
      <c r="Y14" s="28">
        <v>99.5</v>
      </c>
      <c r="Z14" s="28"/>
      <c r="AA14" s="31">
        <f t="shared" si="3"/>
        <v>131.47395640930918</v>
      </c>
      <c r="AU14" s="32">
        <v>23908.98</v>
      </c>
      <c r="AV14" s="26"/>
    </row>
    <row r="15" ht="15">
      <c r="F15" s="18">
        <v>2017</v>
      </c>
      <c r="G15" s="19">
        <v>39876</v>
      </c>
      <c r="H15" s="19">
        <v>4791</v>
      </c>
      <c r="I15" s="22">
        <v>9.6999999999999993</v>
      </c>
      <c r="J15" s="22"/>
      <c r="K15" s="22">
        <v>266.30000000000001</v>
      </c>
      <c r="L15" s="22"/>
      <c r="M15" s="21">
        <v>3187</v>
      </c>
      <c r="N15" s="23">
        <v>87</v>
      </c>
      <c r="O15" s="24"/>
      <c r="P15" s="25">
        <v>32324</v>
      </c>
      <c r="Q15" s="26"/>
      <c r="S15" s="27">
        <f t="shared" si="0"/>
        <v>60.416666666666664</v>
      </c>
      <c r="T15" s="28"/>
      <c r="U15" s="28">
        <f t="shared" si="1"/>
        <v>104.00000334602314</v>
      </c>
      <c r="V15" s="28"/>
      <c r="W15" s="28">
        <f t="shared" si="2"/>
        <v>106.94812069878243</v>
      </c>
      <c r="X15" s="28"/>
      <c r="Y15" s="28">
        <f t="shared" ref="Y15:Y22" si="4">I15/I14*100</f>
        <v>100</v>
      </c>
      <c r="Z15" s="28"/>
      <c r="AA15" s="31">
        <f t="shared" si="3"/>
        <v>89.547625737566733</v>
      </c>
      <c r="AU15" s="32">
        <v>24865.34</v>
      </c>
      <c r="AV15" s="26"/>
    </row>
    <row r="16" ht="15">
      <c r="F16" s="18">
        <v>2018</v>
      </c>
      <c r="G16" s="19">
        <v>37837</v>
      </c>
      <c r="H16" s="19">
        <v>2737</v>
      </c>
      <c r="I16" s="22">
        <v>22.100000000000001</v>
      </c>
      <c r="J16" s="22"/>
      <c r="K16" s="22">
        <v>335.10000000000002</v>
      </c>
      <c r="L16" s="22"/>
      <c r="M16" s="21">
        <v>3046</v>
      </c>
      <c r="N16" s="23">
        <v>129</v>
      </c>
      <c r="O16" s="24"/>
      <c r="P16" s="25">
        <v>35172</v>
      </c>
      <c r="Q16" s="26"/>
      <c r="S16" s="27">
        <f t="shared" si="0"/>
        <v>148.27586206896552</v>
      </c>
      <c r="T16" s="28"/>
      <c r="U16" s="28">
        <f t="shared" si="1"/>
        <v>106.19999565660474</v>
      </c>
      <c r="V16" s="28"/>
      <c r="W16" s="28">
        <f t="shared" si="2"/>
        <v>108.81079074371985</v>
      </c>
      <c r="X16" s="28"/>
      <c r="Y16" s="28">
        <f t="shared" si="4"/>
        <v>227.83505154639178</v>
      </c>
      <c r="Z16" s="28"/>
      <c r="AA16" s="31">
        <f t="shared" si="3"/>
        <v>95.57577659240664</v>
      </c>
      <c r="AU16" s="32">
        <v>26406.990000000002</v>
      </c>
      <c r="AV16" s="26"/>
    </row>
    <row r="17" ht="15">
      <c r="F17" s="18">
        <v>2019</v>
      </c>
      <c r="G17" s="19">
        <v>35990</v>
      </c>
      <c r="H17" s="19">
        <v>4440</v>
      </c>
      <c r="I17" s="22">
        <v>12.9</v>
      </c>
      <c r="J17" s="22"/>
      <c r="K17" s="22">
        <v>324.19999999999999</v>
      </c>
      <c r="L17" s="22"/>
      <c r="M17" s="21">
        <v>2096</v>
      </c>
      <c r="N17" s="23">
        <v>144</v>
      </c>
      <c r="O17" s="24"/>
      <c r="P17" s="25">
        <v>37418</v>
      </c>
      <c r="Q17" s="26"/>
      <c r="S17" s="27">
        <f t="shared" si="0"/>
        <v>111.62790697674419</v>
      </c>
      <c r="T17" s="28"/>
      <c r="U17" s="28">
        <f t="shared" si="1"/>
        <v>102.19998568560824</v>
      </c>
      <c r="V17" s="28"/>
      <c r="W17" s="28">
        <f t="shared" si="2"/>
        <v>106.38576140111454</v>
      </c>
      <c r="X17" s="28"/>
      <c r="Y17" s="28">
        <f t="shared" si="4"/>
        <v>58.371040723981892</v>
      </c>
      <c r="Z17" s="28"/>
      <c r="AA17" s="31">
        <f t="shared" si="3"/>
        <v>68.811556139198942</v>
      </c>
      <c r="AU17" s="32">
        <v>26987.939999999999</v>
      </c>
      <c r="AV17" s="26"/>
    </row>
    <row r="18" ht="15">
      <c r="F18" s="18">
        <v>2020</v>
      </c>
      <c r="G18" s="19">
        <v>35969</v>
      </c>
      <c r="H18" s="19">
        <v>4640</v>
      </c>
      <c r="I18" s="22">
        <v>9.6999999999999993</v>
      </c>
      <c r="J18" s="22"/>
      <c r="K18" s="22">
        <v>185.59999999999999</v>
      </c>
      <c r="L18" s="22"/>
      <c r="M18" s="21">
        <v>2842</v>
      </c>
      <c r="N18" s="23">
        <v>165</v>
      </c>
      <c r="O18" s="24"/>
      <c r="P18" s="25">
        <v>39761</v>
      </c>
      <c r="Q18" s="26"/>
      <c r="S18" s="27">
        <f t="shared" si="0"/>
        <v>114.58333333333333</v>
      </c>
      <c r="T18" s="28"/>
      <c r="U18" s="28">
        <f t="shared" si="1"/>
        <v>103.10001430268483</v>
      </c>
      <c r="V18" s="28"/>
      <c r="W18" s="28">
        <f t="shared" si="2"/>
        <v>106.26169223368431</v>
      </c>
      <c r="X18" s="28"/>
      <c r="Y18" s="28">
        <f t="shared" si="4"/>
        <v>75.193798449612387</v>
      </c>
      <c r="Z18" s="28"/>
      <c r="AA18" s="31">
        <f t="shared" si="3"/>
        <v>135.59160305343511</v>
      </c>
      <c r="AU18" s="32">
        <v>27824.57</v>
      </c>
      <c r="AV18" s="26"/>
    </row>
    <row r="19" ht="15">
      <c r="D19" s="33"/>
      <c r="E19" s="34"/>
      <c r="F19" s="18">
        <v>2021</v>
      </c>
      <c r="G19" s="19">
        <v>39993</v>
      </c>
      <c r="H19" s="19">
        <v>11448</v>
      </c>
      <c r="I19" s="22">
        <v>5.9000000000000004</v>
      </c>
      <c r="J19" s="22"/>
      <c r="K19" s="22">
        <v>256.19999999999999</v>
      </c>
      <c r="L19" s="22"/>
      <c r="M19" s="21">
        <v>3205</v>
      </c>
      <c r="N19" s="23">
        <v>169</v>
      </c>
      <c r="O19" s="24"/>
      <c r="P19" s="25">
        <v>45800</v>
      </c>
      <c r="Q19" s="26"/>
      <c r="S19" s="27">
        <f t="shared" si="0"/>
        <v>102.42424242424242</v>
      </c>
      <c r="T19" s="28"/>
      <c r="U19" s="28">
        <f t="shared" si="1"/>
        <v>107.69999320744222</v>
      </c>
      <c r="V19" s="28"/>
      <c r="W19" s="28">
        <f t="shared" si="2"/>
        <v>115.18824979251025</v>
      </c>
      <c r="X19" s="28"/>
      <c r="Y19" s="28">
        <f t="shared" si="4"/>
        <v>60.824742268041241</v>
      </c>
      <c r="Z19" s="28"/>
      <c r="AA19" s="31">
        <f t="shared" si="3"/>
        <v>112.77269528501054</v>
      </c>
      <c r="AU19" s="32">
        <v>29967.060000000001</v>
      </c>
      <c r="AV19" s="26"/>
    </row>
    <row r="20" ht="15">
      <c r="D20" s="33"/>
      <c r="E20" s="34"/>
      <c r="F20" s="18">
        <v>2022</v>
      </c>
      <c r="G20" s="19">
        <v>40248</v>
      </c>
      <c r="H20" s="19">
        <v>9683</v>
      </c>
      <c r="I20" s="22">
        <v>14.199999999999999</v>
      </c>
      <c r="J20" s="22"/>
      <c r="K20" s="22">
        <v>324.89999999999998</v>
      </c>
      <c r="L20" s="22"/>
      <c r="M20" s="21">
        <v>3279</v>
      </c>
      <c r="N20" s="23">
        <v>133</v>
      </c>
      <c r="O20" s="24"/>
      <c r="P20" s="25">
        <v>52274.099999999999</v>
      </c>
      <c r="Q20" s="26"/>
      <c r="S20" s="27">
        <f t="shared" si="0"/>
        <v>78.698224852071007</v>
      </c>
      <c r="T20" s="28"/>
      <c r="U20" s="28">
        <f t="shared" si="1"/>
        <v>100.10000981077224</v>
      </c>
      <c r="V20" s="28"/>
      <c r="W20" s="28">
        <f t="shared" si="2"/>
        <v>114.13558951965067</v>
      </c>
      <c r="X20" s="28"/>
      <c r="Y20" s="28">
        <f t="shared" si="4"/>
        <v>240.67796610169489</v>
      </c>
      <c r="Z20" s="28"/>
      <c r="AA20" s="31">
        <f t="shared" si="3"/>
        <v>102.30889235569423</v>
      </c>
      <c r="AU20" s="32">
        <v>29997.029999999999</v>
      </c>
      <c r="AV20" s="26"/>
    </row>
    <row r="21" ht="15">
      <c r="D21" s="33"/>
      <c r="E21" s="34"/>
      <c r="F21" s="18">
        <v>2023</v>
      </c>
      <c r="G21" s="19">
        <v>37628</v>
      </c>
      <c r="H21" s="19">
        <v>8085</v>
      </c>
      <c r="I21" s="22">
        <v>3.6000000000000001</v>
      </c>
      <c r="J21" s="22"/>
      <c r="K21" s="22">
        <v>408.48200000000003</v>
      </c>
      <c r="L21" s="22"/>
      <c r="M21" s="21">
        <v>3627</v>
      </c>
      <c r="N21" s="23">
        <v>102</v>
      </c>
      <c r="O21" s="24"/>
      <c r="P21" s="25">
        <v>61894.400000000001</v>
      </c>
      <c r="Q21" s="26"/>
      <c r="S21" s="27">
        <f t="shared" si="0"/>
        <v>76.691729323308266</v>
      </c>
      <c r="T21" s="28"/>
      <c r="U21" s="28">
        <f t="shared" si="1"/>
        <v>112.80000053338614</v>
      </c>
      <c r="V21" s="28"/>
      <c r="W21" s="28">
        <f t="shared" si="2"/>
        <v>118.40356888019114</v>
      </c>
      <c r="X21" s="28"/>
      <c r="Y21" s="28">
        <f t="shared" si="4"/>
        <v>25.352112676056336</v>
      </c>
      <c r="Z21" s="28"/>
      <c r="AA21" s="31">
        <f t="shared" si="3"/>
        <v>110.61299176578225</v>
      </c>
      <c r="AU21" s="32">
        <v>33836.650000000001</v>
      </c>
      <c r="AV21" s="26"/>
    </row>
    <row r="22" ht="30">
      <c r="A22" t="s">
        <v>4</v>
      </c>
      <c r="F22" s="18">
        <v>2024</v>
      </c>
      <c r="G22" s="35" t="str">
        <f>CONCATENATE(ROUND(19312/7*12,0)," (оценка)")</f>
        <v xml:space="preserve">33106 (оценка)</v>
      </c>
      <c r="H22" s="19">
        <v>6359</v>
      </c>
      <c r="I22" s="22">
        <v>4.2999999999999998</v>
      </c>
      <c r="J22" s="22"/>
      <c r="K22" s="22">
        <v>438.91399999999999</v>
      </c>
      <c r="L22" s="22"/>
      <c r="M22" s="21">
        <v>3600</v>
      </c>
      <c r="N22" s="23">
        <v>100</v>
      </c>
      <c r="O22" s="24"/>
      <c r="P22" s="25">
        <v>75644.800000000003</v>
      </c>
      <c r="Q22" s="26"/>
      <c r="S22" s="36">
        <f t="shared" si="0"/>
        <v>98.039215686274503</v>
      </c>
      <c r="T22" s="37"/>
      <c r="U22" s="37">
        <f t="shared" si="1"/>
        <v>112.90000635405693</v>
      </c>
      <c r="V22" s="37"/>
      <c r="W22" s="37">
        <f t="shared" si="2"/>
        <v>122.21590321579983</v>
      </c>
      <c r="X22" s="37"/>
      <c r="Y22" s="37">
        <f t="shared" si="4"/>
        <v>119.44444444444444</v>
      </c>
      <c r="Z22" s="37"/>
      <c r="AA22" s="38">
        <f t="shared" si="3"/>
        <v>99.255583126550874</v>
      </c>
      <c r="AU22" s="32">
        <v>38201.580000000002</v>
      </c>
      <c r="AV22" s="26"/>
    </row>
    <row r="23" ht="14.25"/>
    <row r="24" ht="14.25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</row>
    <row r="25" ht="14.25"/>
    <row r="26" ht="14.25">
      <c r="D26" t="s">
        <v>14</v>
      </c>
    </row>
    <row r="27" ht="14.25">
      <c r="E27" s="40" t="s">
        <v>15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</row>
    <row r="28" ht="14.25"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</row>
    <row r="29"/>
    <row r="30"/>
    <row r="31" ht="16.5">
      <c r="E31" s="41"/>
      <c r="F31" s="41"/>
      <c r="G31" s="42" t="s">
        <v>1</v>
      </c>
      <c r="H31" s="42"/>
      <c r="J31" s="43"/>
      <c r="K31" s="43"/>
    </row>
    <row r="32" ht="24" customHeight="1">
      <c r="F32" s="44" t="s">
        <v>16</v>
      </c>
      <c r="G32" s="45"/>
      <c r="H32" s="45" t="s">
        <v>17</v>
      </c>
      <c r="I32" s="44"/>
    </row>
    <row r="33" ht="15" customHeight="1">
      <c r="F33" s="44"/>
      <c r="G33" s="44"/>
      <c r="H33" s="44"/>
      <c r="I33" s="44"/>
      <c r="O33" s="46"/>
      <c r="P33" s="46"/>
      <c r="Q33" s="46"/>
    </row>
    <row r="34" ht="18.75">
      <c r="F34" s="47" t="s">
        <v>18</v>
      </c>
      <c r="G34" s="47"/>
      <c r="H34" s="48" t="s">
        <v>19</v>
      </c>
      <c r="I34" s="48"/>
      <c r="J34" s="49" t="s">
        <v>20</v>
      </c>
      <c r="K34" s="50" t="s">
        <v>21</v>
      </c>
      <c r="L34" s="50" t="s">
        <v>22</v>
      </c>
      <c r="M34" s="51" t="s">
        <v>23</v>
      </c>
      <c r="N34" s="51"/>
      <c r="O34" s="51"/>
      <c r="P34" s="52" t="s">
        <v>20</v>
      </c>
      <c r="Q34" s="53"/>
      <c r="R34" s="54" t="s">
        <v>24</v>
      </c>
      <c r="S34" s="54" t="s">
        <v>25</v>
      </c>
      <c r="T34" s="55"/>
      <c r="X34" t="s">
        <v>26</v>
      </c>
    </row>
    <row r="35" ht="15">
      <c r="E35" s="56">
        <v>2015</v>
      </c>
      <c r="F35" s="57">
        <v>83.453237410071949</v>
      </c>
      <c r="G35" s="58"/>
      <c r="H35" s="59">
        <v>93.700005393369239</v>
      </c>
      <c r="I35" s="60"/>
      <c r="J35" s="61"/>
      <c r="K35" s="62">
        <f t="shared" ref="K35:K44" si="5">F35-$F$45</f>
        <v>-16.381597567544105</v>
      </c>
      <c r="L35" s="62">
        <f t="shared" ref="L35:L44" si="6">H35-$H$45</f>
        <v>-10.399996783905095</v>
      </c>
      <c r="M35" s="63">
        <f t="shared" ref="M35:M44" si="7">K35*L35</f>
        <v>170.36856201768623</v>
      </c>
      <c r="N35" s="64"/>
      <c r="O35" s="65"/>
      <c r="P35" s="66"/>
      <c r="Q35" s="67"/>
      <c r="R35" s="68">
        <f t="shared" ref="R35:R44" si="8">K35*K35</f>
        <v>268.35673886496693</v>
      </c>
      <c r="S35" s="69">
        <f t="shared" ref="S35:S44" si="9">L35*L35</f>
        <v>108.15993310523632</v>
      </c>
      <c r="T35" s="70"/>
      <c r="U35" s="71"/>
    </row>
    <row r="36" ht="15">
      <c r="E36" s="56">
        <v>2016</v>
      </c>
      <c r="F36" s="57">
        <v>124.13793103448276</v>
      </c>
      <c r="G36" s="58"/>
      <c r="H36" s="59">
        <v>98.300007482795735</v>
      </c>
      <c r="I36" s="60"/>
      <c r="J36" s="72"/>
      <c r="K36" s="62">
        <f t="shared" si="5"/>
        <v>24.303096056866707</v>
      </c>
      <c r="L36" s="62">
        <f t="shared" si="6"/>
        <v>-5.7999946944785989</v>
      </c>
      <c r="M36" s="63">
        <f t="shared" si="7"/>
        <v>-140.95782818923067</v>
      </c>
      <c r="N36" s="64"/>
      <c r="O36" s="65"/>
      <c r="P36" s="73"/>
      <c r="Q36" s="74"/>
      <c r="R36" s="68">
        <f t="shared" si="8"/>
        <v>590.64047794929013</v>
      </c>
      <c r="S36" s="69">
        <f t="shared" si="9"/>
        <v>33.639938455979895</v>
      </c>
      <c r="T36" s="71"/>
      <c r="U36" s="71"/>
    </row>
    <row r="37" ht="15">
      <c r="E37" s="56">
        <v>2017</v>
      </c>
      <c r="F37" s="57">
        <v>60.416666666666664</v>
      </c>
      <c r="G37" s="58"/>
      <c r="H37" s="59">
        <v>104.00000334602314</v>
      </c>
      <c r="I37" s="60"/>
      <c r="J37" s="72"/>
      <c r="K37" s="62">
        <f t="shared" si="5"/>
        <v>-39.41816831094939</v>
      </c>
      <c r="L37" s="62">
        <f t="shared" si="6"/>
        <v>-0.099998831251198794</v>
      </c>
      <c r="M37" s="63">
        <f t="shared" si="7"/>
        <v>3.9417707611579798</v>
      </c>
      <c r="N37" s="64"/>
      <c r="O37" s="65"/>
      <c r="P37" s="73"/>
      <c r="Q37" s="74"/>
      <c r="R37" s="68">
        <f t="shared" si="8"/>
        <v>1553.7919929903346</v>
      </c>
      <c r="S37" s="69">
        <f t="shared" si="9"/>
        <v>0.009999766251605733</v>
      </c>
      <c r="T37" s="75"/>
      <c r="U37" s="71"/>
    </row>
    <row r="38" ht="15">
      <c r="E38" s="56">
        <v>2018</v>
      </c>
      <c r="F38" s="57">
        <v>148.27586206896552</v>
      </c>
      <c r="G38" s="58"/>
      <c r="H38" s="59">
        <v>106.19999565660474</v>
      </c>
      <c r="I38" s="60"/>
      <c r="J38" s="72"/>
      <c r="K38" s="62">
        <f t="shared" si="5"/>
        <v>48.441027091349468</v>
      </c>
      <c r="L38" s="62">
        <f t="shared" si="6"/>
        <v>2.0999934793304078</v>
      </c>
      <c r="M38" s="63">
        <f t="shared" si="7"/>
        <v>101.72584102390151</v>
      </c>
      <c r="N38" s="64"/>
      <c r="O38" s="65"/>
      <c r="P38" s="73"/>
      <c r="Q38" s="74"/>
      <c r="R38" s="68">
        <f t="shared" si="8"/>
        <v>2346.5331056648533</v>
      </c>
      <c r="S38" s="69">
        <f t="shared" si="9"/>
        <v>4.4099726132302317</v>
      </c>
      <c r="T38" s="71"/>
      <c r="U38" s="71"/>
      <c r="W38" t="s">
        <v>26</v>
      </c>
    </row>
    <row r="39" ht="15">
      <c r="E39" s="56">
        <v>2019</v>
      </c>
      <c r="F39" s="76">
        <v>111.62790697674419</v>
      </c>
      <c r="G39" s="77"/>
      <c r="H39" s="59">
        <v>102.19998568560824</v>
      </c>
      <c r="I39" s="60"/>
      <c r="J39" s="72"/>
      <c r="K39" s="62">
        <f t="shared" si="5"/>
        <v>11.793071999128131</v>
      </c>
      <c r="L39" s="62">
        <f t="shared" si="6"/>
        <v>-1.9000164916660935</v>
      </c>
      <c r="M39" s="63">
        <f t="shared" si="7"/>
        <v>-22.407031285749074</v>
      </c>
      <c r="N39" s="64"/>
      <c r="O39" s="65"/>
      <c r="P39" s="73"/>
      <c r="Q39" s="74"/>
      <c r="R39" s="68">
        <f t="shared" si="8"/>
        <v>139.07654717661995</v>
      </c>
      <c r="S39" s="69">
        <f t="shared" si="9"/>
        <v>3.6100626686031303</v>
      </c>
      <c r="T39" s="71"/>
      <c r="U39" s="71"/>
    </row>
    <row r="40" ht="15">
      <c r="E40" s="56">
        <v>2020</v>
      </c>
      <c r="F40" s="78">
        <v>114.58333333333333</v>
      </c>
      <c r="G40" s="78"/>
      <c r="H40" s="59">
        <v>103.10001430268483</v>
      </c>
      <c r="I40" s="60"/>
      <c r="J40" s="72"/>
      <c r="K40" s="62">
        <f t="shared" si="5"/>
        <v>14.748498355717274</v>
      </c>
      <c r="L40" s="62">
        <f t="shared" si="6"/>
        <v>-0.99998787458950744</v>
      </c>
      <c r="M40" s="63">
        <f t="shared" si="7"/>
        <v>-14.748319524120562</v>
      </c>
      <c r="N40" s="64"/>
      <c r="O40" s="65"/>
      <c r="P40" s="73"/>
      <c r="Q40" s="74"/>
      <c r="R40" s="68">
        <f t="shared" si="8"/>
        <v>217.51820374859514</v>
      </c>
      <c r="S40" s="69">
        <f t="shared" si="9"/>
        <v>0.9999757493260405</v>
      </c>
      <c r="T40" s="71"/>
      <c r="U40" s="71"/>
    </row>
    <row r="41" ht="15">
      <c r="E41" s="56">
        <v>2021</v>
      </c>
      <c r="F41" s="78">
        <v>102.42424242424242</v>
      </c>
      <c r="G41" s="78"/>
      <c r="H41" s="59">
        <v>107.69999320744222</v>
      </c>
      <c r="I41" s="60"/>
      <c r="J41" s="72"/>
      <c r="K41" s="62">
        <f t="shared" si="5"/>
        <v>2.5894074466263675</v>
      </c>
      <c r="L41" s="62">
        <f t="shared" si="6"/>
        <v>3.5999910301678852</v>
      </c>
      <c r="M41" s="63">
        <f t="shared" si="7"/>
        <v>9.321843581304849</v>
      </c>
      <c r="N41" s="64"/>
      <c r="O41" s="65"/>
      <c r="P41" s="73"/>
      <c r="Q41" s="74"/>
      <c r="R41" s="68">
        <f t="shared" si="8"/>
        <v>6.7050309246440838</v>
      </c>
      <c r="S41" s="69">
        <f t="shared" si="9"/>
        <v>12.959935417289232</v>
      </c>
      <c r="T41" s="71"/>
      <c r="U41" s="71"/>
    </row>
    <row r="42" ht="15">
      <c r="E42" s="56">
        <v>2022</v>
      </c>
      <c r="F42" s="78">
        <v>78.698224852071007</v>
      </c>
      <c r="G42" s="78"/>
      <c r="H42" s="59">
        <v>100.10000981077224</v>
      </c>
      <c r="I42" s="60"/>
      <c r="J42" s="72"/>
      <c r="K42" s="62">
        <f t="shared" si="5"/>
        <v>-21.136610125545047</v>
      </c>
      <c r="L42" s="62">
        <f t="shared" si="6"/>
        <v>-3.9999923665020987</v>
      </c>
      <c r="M42" s="63">
        <f t="shared" si="7"/>
        <v>84.546279155911151</v>
      </c>
      <c r="N42" s="64"/>
      <c r="O42" s="65"/>
      <c r="P42" s="73"/>
      <c r="Q42" s="74"/>
      <c r="R42" s="68">
        <f t="shared" si="8"/>
        <v>446.75628759929344</v>
      </c>
      <c r="S42" s="69">
        <f t="shared" si="9"/>
        <v>15.999938932075059</v>
      </c>
      <c r="T42" s="71"/>
      <c r="U42" s="71"/>
    </row>
    <row r="43" ht="15">
      <c r="E43" s="56">
        <v>2023</v>
      </c>
      <c r="F43" s="78">
        <v>76.691729323308266</v>
      </c>
      <c r="G43" s="78"/>
      <c r="H43" s="59">
        <v>112.80000053338614</v>
      </c>
      <c r="I43" s="60"/>
      <c r="J43" s="72"/>
      <c r="K43" s="62">
        <f t="shared" si="5"/>
        <v>-23.143105654307789</v>
      </c>
      <c r="L43" s="62">
        <f t="shared" si="6"/>
        <v>8.6999983561118057</v>
      </c>
      <c r="M43" s="63">
        <f t="shared" si="7"/>
        <v>-201.34498114779959</v>
      </c>
      <c r="N43" s="64"/>
      <c r="O43" s="65"/>
      <c r="P43" s="73"/>
      <c r="Q43" s="74"/>
      <c r="R43" s="68">
        <f t="shared" si="8"/>
        <v>535.60333932645312</v>
      </c>
      <c r="S43" s="69">
        <f t="shared" si="9"/>
        <v>75.689971396348128</v>
      </c>
      <c r="T43" s="71"/>
      <c r="U43" s="71"/>
    </row>
    <row r="44" ht="15">
      <c r="E44" s="56">
        <v>2024</v>
      </c>
      <c r="F44" s="57">
        <v>98.039215686274503</v>
      </c>
      <c r="G44" s="58"/>
      <c r="H44" s="59">
        <v>112.90000635405693</v>
      </c>
      <c r="I44" s="60"/>
      <c r="J44" s="72"/>
      <c r="K44" s="62">
        <f t="shared" si="5"/>
        <v>-1.7956192913415521</v>
      </c>
      <c r="L44" s="62">
        <f t="shared" si="6"/>
        <v>8.8000041767825934</v>
      </c>
      <c r="M44" s="63">
        <f t="shared" si="7"/>
        <v>-15.801457263717058</v>
      </c>
      <c r="N44" s="64"/>
      <c r="O44" s="65"/>
      <c r="P44" s="73"/>
      <c r="Q44" s="74"/>
      <c r="R44" s="68">
        <f t="shared" si="8"/>
        <v>3.2242486394379375</v>
      </c>
      <c r="S44" s="69">
        <f t="shared" si="9"/>
        <v>77.440073511391091</v>
      </c>
      <c r="T44" s="71"/>
      <c r="U44" s="71"/>
    </row>
    <row r="45" ht="25.5" customHeight="1">
      <c r="D45" s="79" t="s">
        <v>27</v>
      </c>
      <c r="E45" s="80"/>
      <c r="F45" s="81">
        <f>AVERAGE(F35:G44)</f>
        <v>99.834834977616055</v>
      </c>
      <c r="G45" s="82"/>
      <c r="H45" s="83">
        <f>AVERAGE(H35:I44)</f>
        <v>104.10000217727433</v>
      </c>
      <c r="I45" s="84"/>
      <c r="J45" s="85" t="s">
        <v>20</v>
      </c>
      <c r="K45" s="86" t="s">
        <v>28</v>
      </c>
      <c r="L45" s="87"/>
      <c r="M45" s="88">
        <f>SUM(M35:O44)</f>
        <v>-25.355320870655223</v>
      </c>
      <c r="N45" s="88"/>
      <c r="O45" s="88"/>
      <c r="P45" s="89" t="s">
        <v>20</v>
      </c>
      <c r="Q45" s="90"/>
      <c r="R45" s="91">
        <f>SUM(R35:R44)</f>
        <v>6108.2059728844888</v>
      </c>
      <c r="S45" s="88">
        <f>SUM(S35:S44)</f>
        <v>332.91980161573076</v>
      </c>
      <c r="T45" s="85" t="s">
        <v>20</v>
      </c>
      <c r="U45" s="92" t="s">
        <v>29</v>
      </c>
      <c r="V45" s="93"/>
      <c r="W45" s="94" t="s">
        <v>30</v>
      </c>
      <c r="X45" s="95">
        <f>M45/(R45*S45)^0.5</f>
        <v>-0.017780438227248896</v>
      </c>
      <c r="Y45" s="96"/>
    </row>
    <row r="46" ht="14.25"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</row>
    <row r="47" ht="14.25">
      <c r="C47" s="97"/>
    </row>
    <row r="48" ht="14.25">
      <c r="E48" s="40" t="s">
        <v>31</v>
      </c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</row>
    <row r="49" ht="14.25"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</row>
    <row r="50" ht="14.25"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ht="16.5">
      <c r="G51" s="42" t="s">
        <v>1</v>
      </c>
      <c r="H51" s="42"/>
    </row>
    <row r="52" ht="51.75" customHeight="1">
      <c r="E52" s="98"/>
      <c r="F52" s="99"/>
      <c r="G52" s="100" t="s">
        <v>32</v>
      </c>
      <c r="H52" s="101" t="s">
        <v>17</v>
      </c>
      <c r="J52" s="102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</row>
    <row r="53" ht="26.25" customHeight="1">
      <c r="E53" s="98"/>
      <c r="F53" s="98"/>
      <c r="G53" s="103"/>
      <c r="H53" s="104"/>
      <c r="J53" s="102"/>
      <c r="K53" s="105"/>
      <c r="L53" s="105"/>
      <c r="M53" s="105"/>
      <c r="N53" s="105"/>
      <c r="O53" s="105"/>
      <c r="P53" s="106"/>
      <c r="Q53" s="106"/>
      <c r="R53" s="46"/>
      <c r="S53" s="98"/>
      <c r="T53" s="98"/>
      <c r="U53" s="98"/>
      <c r="V53" s="98"/>
      <c r="W53" s="98"/>
    </row>
    <row r="54" ht="18.75">
      <c r="E54" s="98"/>
      <c r="F54" s="107"/>
      <c r="G54" s="108" t="s">
        <v>18</v>
      </c>
      <c r="H54" s="109" t="s">
        <v>19</v>
      </c>
      <c r="I54" s="52" t="s">
        <v>20</v>
      </c>
      <c r="J54" s="110" t="s">
        <v>21</v>
      </c>
      <c r="K54" s="111" t="s">
        <v>22</v>
      </c>
      <c r="L54" s="112" t="s">
        <v>23</v>
      </c>
      <c r="M54" s="113"/>
      <c r="N54" s="52" t="s">
        <v>20</v>
      </c>
      <c r="O54" s="114"/>
      <c r="P54" s="115" t="s">
        <v>24</v>
      </c>
      <c r="Q54" s="116" t="s">
        <v>25</v>
      </c>
      <c r="R54" s="55"/>
      <c r="S54" s="98"/>
      <c r="T54" s="98"/>
      <c r="U54" s="98"/>
      <c r="V54" s="98" t="s">
        <v>26</v>
      </c>
    </row>
    <row r="55" ht="14.25">
      <c r="E55" s="99"/>
      <c r="F55" s="117">
        <v>2017</v>
      </c>
      <c r="G55" s="118">
        <v>100</v>
      </c>
      <c r="H55" s="119">
        <v>104.00000334602314</v>
      </c>
      <c r="I55" s="120"/>
      <c r="J55" s="121">
        <f t="shared" ref="J55:J62" si="10">G55-$G$63</f>
        <v>-13.462394526277876</v>
      </c>
      <c r="K55" s="62">
        <f t="shared" ref="K55:K62" si="11">H55-$H$63</f>
        <v>-2.1249977660491624</v>
      </c>
      <c r="L55" s="63">
        <f t="shared" ref="L55:L62" si="12">J55*K55</f>
        <v>28.607558294012957</v>
      </c>
      <c r="M55" s="65"/>
      <c r="N55" s="74"/>
      <c r="O55" s="122"/>
      <c r="P55" s="123">
        <f t="shared" ref="P55:P62" si="13">J55*J55</f>
        <v>181.23606638115652</v>
      </c>
      <c r="Q55" s="124">
        <f t="shared" ref="Q55:Q62" si="14">K55*K55</f>
        <v>4.5156155057139307</v>
      </c>
      <c r="R55" s="71"/>
      <c r="S55" s="71"/>
      <c r="T55" s="98"/>
      <c r="U55" s="98"/>
      <c r="V55" s="98"/>
    </row>
    <row r="56" ht="14.25">
      <c r="E56" s="99"/>
      <c r="F56" s="117">
        <v>2018</v>
      </c>
      <c r="G56" s="118">
        <v>227.83505154639178</v>
      </c>
      <c r="H56" s="119">
        <v>106.19999565660474</v>
      </c>
      <c r="I56" s="120"/>
      <c r="J56" s="121">
        <f t="shared" si="10"/>
        <v>114.37265702011391</v>
      </c>
      <c r="K56" s="62">
        <f t="shared" si="11"/>
        <v>0.074994544532444252</v>
      </c>
      <c r="L56" s="63">
        <f t="shared" si="12"/>
        <v>8.5773253201889048</v>
      </c>
      <c r="M56" s="65"/>
      <c r="N56" s="74"/>
      <c r="O56" s="122"/>
      <c r="P56" s="123">
        <f t="shared" si="13"/>
        <v>13081.104673840611</v>
      </c>
      <c r="Q56" s="124">
        <f t="shared" si="14"/>
        <v>0.0056241817096287644</v>
      </c>
      <c r="R56" s="71"/>
      <c r="S56" s="71"/>
      <c r="T56" s="98"/>
      <c r="U56" s="98"/>
      <c r="V56" s="98"/>
    </row>
    <row r="57" ht="14.25">
      <c r="E57" s="99"/>
      <c r="F57" s="56">
        <v>2019</v>
      </c>
      <c r="G57" s="125">
        <v>58.371040723981892</v>
      </c>
      <c r="H57" s="126">
        <v>102.19998568560824</v>
      </c>
      <c r="I57" s="120"/>
      <c r="J57" s="121">
        <f t="shared" si="10"/>
        <v>-55.091353802295984</v>
      </c>
      <c r="K57" s="62">
        <f t="shared" si="11"/>
        <v>-3.9250154264640571</v>
      </c>
      <c r="L57" s="63">
        <f t="shared" si="12"/>
        <v>216.23441353880102</v>
      </c>
      <c r="M57" s="65"/>
      <c r="N57" s="74"/>
      <c r="O57" s="122"/>
      <c r="P57" s="123">
        <f t="shared" si="13"/>
        <v>3035.0572637697524</v>
      </c>
      <c r="Q57" s="124">
        <f t="shared" si="14"/>
        <v>15.405746097980824</v>
      </c>
      <c r="R57" s="71"/>
      <c r="S57" s="71"/>
      <c r="T57" s="98"/>
      <c r="U57" s="98" t="s">
        <v>26</v>
      </c>
      <c r="V57" s="98"/>
    </row>
    <row r="58" ht="18" customHeight="1">
      <c r="E58" s="99"/>
      <c r="F58" s="56">
        <v>2020</v>
      </c>
      <c r="G58" s="126">
        <v>75.193798449612387</v>
      </c>
      <c r="H58" s="126">
        <v>103.10001430268483</v>
      </c>
      <c r="I58" s="120"/>
      <c r="J58" s="121">
        <f t="shared" si="10"/>
        <v>-38.268596076665489</v>
      </c>
      <c r="K58" s="62">
        <f t="shared" si="11"/>
        <v>-3.024986809387471</v>
      </c>
      <c r="L58" s="63">
        <f t="shared" si="12"/>
        <v>115.76199834569023</v>
      </c>
      <c r="M58" s="65"/>
      <c r="N58" s="74"/>
      <c r="O58" s="122"/>
      <c r="P58" s="123">
        <f t="shared" si="13"/>
        <v>1464.4854456789772</v>
      </c>
      <c r="Q58" s="124">
        <f t="shared" si="14"/>
        <v>9.1505451969681921</v>
      </c>
      <c r="R58" s="71"/>
      <c r="S58" s="71"/>
      <c r="T58" s="98"/>
      <c r="U58" s="98"/>
      <c r="V58" s="98"/>
      <c r="X58" s="98"/>
      <c r="Y58" s="98"/>
      <c r="Z58" s="98"/>
    </row>
    <row r="59" ht="18" customHeight="1">
      <c r="E59" s="99"/>
      <c r="F59" s="56">
        <v>2021</v>
      </c>
      <c r="G59" s="126">
        <v>60.824742268041241</v>
      </c>
      <c r="H59" s="126">
        <v>107.69999320744222</v>
      </c>
      <c r="I59" s="120"/>
      <c r="J59" s="121">
        <f t="shared" si="10"/>
        <v>-52.637652258236635</v>
      </c>
      <c r="K59" s="62">
        <f t="shared" si="11"/>
        <v>1.5749920953699217</v>
      </c>
      <c r="L59" s="63">
        <f t="shared" si="12"/>
        <v>-82.903886225553407</v>
      </c>
      <c r="M59" s="65"/>
      <c r="N59" s="74"/>
      <c r="O59" s="122"/>
      <c r="P59" s="123">
        <f t="shared" si="13"/>
        <v>2770.7224352590442</v>
      </c>
      <c r="Q59" s="124">
        <f t="shared" si="14"/>
        <v>2.4806001004777363</v>
      </c>
      <c r="R59" s="71"/>
      <c r="S59" s="71"/>
      <c r="T59" s="98"/>
      <c r="U59" s="98"/>
      <c r="V59" s="98"/>
      <c r="X59" s="98"/>
      <c r="Y59" s="98"/>
      <c r="Z59" s="98"/>
    </row>
    <row r="60" ht="18" customHeight="1">
      <c r="E60" s="99"/>
      <c r="F60" s="56">
        <v>2022</v>
      </c>
      <c r="G60" s="126">
        <v>240.67796610169489</v>
      </c>
      <c r="H60" s="126">
        <v>100.10000981077224</v>
      </c>
      <c r="I60" s="120"/>
      <c r="J60" s="121">
        <f t="shared" si="10"/>
        <v>127.21557157541702</v>
      </c>
      <c r="K60" s="62">
        <f t="shared" si="11"/>
        <v>-6.0249913013000622</v>
      </c>
      <c r="L60" s="63">
        <f t="shared" si="12"/>
        <v>-766.47271213180295</v>
      </c>
      <c r="M60" s="65"/>
      <c r="N60" s="74"/>
      <c r="O60" s="122"/>
      <c r="P60" s="123">
        <f t="shared" si="13"/>
        <v>16183.80165126005</v>
      </c>
      <c r="Q60" s="124">
        <f t="shared" si="14"/>
        <v>36.300520180741415</v>
      </c>
      <c r="R60" s="71"/>
      <c r="S60" s="71"/>
      <c r="T60" s="98"/>
      <c r="U60" s="98"/>
      <c r="V60" s="98"/>
      <c r="X60" s="98"/>
      <c r="Y60" s="98"/>
      <c r="Z60" s="98"/>
    </row>
    <row r="61" ht="18" customHeight="1">
      <c r="E61" s="99"/>
      <c r="F61" s="56">
        <v>2023</v>
      </c>
      <c r="G61" s="126">
        <v>25.352112676056336</v>
      </c>
      <c r="H61" s="126">
        <v>112.80000053338614</v>
      </c>
      <c r="I61" s="120"/>
      <c r="J61" s="121">
        <f t="shared" si="10"/>
        <v>-88.11028185022154</v>
      </c>
      <c r="K61" s="62">
        <f t="shared" si="11"/>
        <v>6.6749994213138422</v>
      </c>
      <c r="L61" s="63">
        <f t="shared" si="12"/>
        <v>-588.13608036202834</v>
      </c>
      <c r="M61" s="65"/>
      <c r="N61" s="74"/>
      <c r="O61" s="122"/>
      <c r="P61" s="123">
        <f t="shared" si="13"/>
        <v>7763.4217677254792</v>
      </c>
      <c r="Q61" s="124">
        <f t="shared" si="14"/>
        <v>44.555617274540126</v>
      </c>
      <c r="R61" s="71"/>
      <c r="S61" s="71"/>
      <c r="T61" s="98"/>
      <c r="U61" s="98"/>
      <c r="V61" s="98"/>
      <c r="X61" s="98"/>
      <c r="Y61" s="98"/>
      <c r="Z61" s="98"/>
    </row>
    <row r="62" ht="18" customHeight="1">
      <c r="E62" s="99"/>
      <c r="F62" s="56">
        <v>2024</v>
      </c>
      <c r="G62" s="126">
        <v>119.44444444444444</v>
      </c>
      <c r="H62" s="126">
        <v>112.90000635405693</v>
      </c>
      <c r="I62" s="120"/>
      <c r="J62" s="121">
        <f t="shared" si="10"/>
        <v>5.9820499181665667</v>
      </c>
      <c r="K62" s="62">
        <f t="shared" si="11"/>
        <v>6.7750052419846298</v>
      </c>
      <c r="L62" s="63">
        <f t="shared" si="12"/>
        <v>40.528419553392219</v>
      </c>
      <c r="M62" s="65"/>
      <c r="N62" s="74"/>
      <c r="O62" s="122"/>
      <c r="P62" s="123">
        <f t="shared" si="13"/>
        <v>35.784921223436626</v>
      </c>
      <c r="Q62" s="124">
        <f t="shared" si="14"/>
        <v>45.900696028919214</v>
      </c>
      <c r="R62" s="71"/>
      <c r="S62" s="71"/>
      <c r="T62" s="98"/>
      <c r="U62" s="98"/>
      <c r="V62" s="98"/>
      <c r="X62" s="98"/>
      <c r="Y62" s="98"/>
      <c r="Z62" s="98"/>
    </row>
    <row r="63" ht="24.75" customHeight="1">
      <c r="E63" s="79" t="s">
        <v>27</v>
      </c>
      <c r="F63" s="80"/>
      <c r="G63" s="127">
        <f>AVERAGE(G55:G62)</f>
        <v>113.46239452627788</v>
      </c>
      <c r="H63" s="127">
        <f>AVERAGE(H55:H62)</f>
        <v>106.1250011120723</v>
      </c>
      <c r="I63" s="85" t="s">
        <v>20</v>
      </c>
      <c r="J63" s="128" t="s">
        <v>28</v>
      </c>
      <c r="K63" s="129"/>
      <c r="L63" s="81">
        <f>SUM(L55:M62)</f>
        <v>-1027.8029636672993</v>
      </c>
      <c r="M63" s="82"/>
      <c r="N63" s="89" t="s">
        <v>20</v>
      </c>
      <c r="O63" s="130"/>
      <c r="P63" s="91">
        <f>SUM(P55:P62)</f>
        <v>44515.614225138503</v>
      </c>
      <c r="Q63" s="131">
        <f>SUM(Q55:Q62)</f>
        <v>158.31496456705105</v>
      </c>
      <c r="R63" s="85" t="s">
        <v>20</v>
      </c>
      <c r="S63" s="93" t="s">
        <v>29</v>
      </c>
      <c r="T63" s="132"/>
      <c r="U63" s="94" t="s">
        <v>30</v>
      </c>
      <c r="V63" s="133">
        <f>L63/(P63*Q63)^0.5</f>
        <v>-0.38716197492228205</v>
      </c>
    </row>
    <row r="64" ht="14.25"/>
    <row r="65" ht="14.25"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4"/>
      <c r="T65" s="134"/>
      <c r="U65" s="134"/>
      <c r="V65" s="134"/>
      <c r="W65" s="134"/>
      <c r="X65" s="134"/>
      <c r="Y65" s="134"/>
      <c r="Z65" s="134"/>
      <c r="AA65" s="134"/>
      <c r="AB65" s="134"/>
      <c r="AC65" s="134"/>
      <c r="AD65" s="134"/>
    </row>
    <row r="66" ht="14.25"/>
    <row r="67" ht="14.25"/>
    <row r="68" ht="14.25"/>
    <row r="69" ht="14.25">
      <c r="D69" s="135"/>
      <c r="E69" s="136" t="s">
        <v>33</v>
      </c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</row>
    <row r="70" ht="23.25" customHeight="1">
      <c r="D70" s="98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</row>
    <row r="71" ht="14.25">
      <c r="D71" s="98"/>
      <c r="E71" s="41"/>
      <c r="F71" s="139"/>
      <c r="G71" s="140"/>
      <c r="H71" s="140"/>
      <c r="I71" s="141"/>
      <c r="J71" s="43"/>
      <c r="K71" s="43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</row>
    <row r="72" ht="14.25">
      <c r="D72" s="98"/>
      <c r="E72" s="41"/>
      <c r="F72" s="41"/>
      <c r="G72" s="142" t="s">
        <v>1</v>
      </c>
      <c r="H72" s="143"/>
      <c r="I72" s="98"/>
      <c r="J72" s="43"/>
      <c r="K72" s="43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</row>
    <row r="73" ht="14.25">
      <c r="D73" s="98"/>
      <c r="E73" s="98"/>
      <c r="F73" s="144" t="s">
        <v>4</v>
      </c>
      <c r="G73" s="144"/>
      <c r="H73" s="144" t="s">
        <v>13</v>
      </c>
      <c r="I73" s="144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</row>
    <row r="74" ht="24" customHeight="1">
      <c r="D74" s="98"/>
      <c r="E74" s="98"/>
      <c r="F74" s="144"/>
      <c r="G74" s="144"/>
      <c r="H74" s="144"/>
      <c r="I74" s="144"/>
      <c r="J74" s="105"/>
      <c r="K74" s="105"/>
      <c r="L74" s="105"/>
      <c r="M74" s="105"/>
      <c r="N74" s="105"/>
      <c r="O74" s="106"/>
      <c r="P74" s="106"/>
      <c r="Q74" s="106"/>
      <c r="R74" s="105"/>
      <c r="S74" s="105"/>
      <c r="T74" s="98"/>
      <c r="U74" s="98"/>
      <c r="V74" s="98"/>
      <c r="W74" s="98"/>
      <c r="X74" s="98"/>
      <c r="Y74" s="98"/>
      <c r="Z74" s="98"/>
      <c r="AA74" s="98"/>
      <c r="AB74" s="98"/>
      <c r="AC74" s="98"/>
    </row>
    <row r="75" ht="14.25">
      <c r="D75" s="98"/>
      <c r="E75" s="107"/>
      <c r="F75" s="109" t="s">
        <v>18</v>
      </c>
      <c r="G75" s="145"/>
      <c r="H75" s="146" t="s">
        <v>19</v>
      </c>
      <c r="I75" s="147"/>
      <c r="J75" s="49" t="s">
        <v>20</v>
      </c>
      <c r="K75" s="50" t="s">
        <v>21</v>
      </c>
      <c r="L75" s="50" t="s">
        <v>22</v>
      </c>
      <c r="M75" s="112" t="s">
        <v>23</v>
      </c>
      <c r="N75" s="148"/>
      <c r="O75" s="113"/>
      <c r="P75" s="52" t="s">
        <v>20</v>
      </c>
      <c r="Q75" s="114"/>
      <c r="R75" s="54" t="s">
        <v>24</v>
      </c>
      <c r="S75" s="54" t="s">
        <v>25</v>
      </c>
      <c r="T75" s="55"/>
      <c r="U75" s="98"/>
      <c r="V75" s="98"/>
      <c r="W75" s="98"/>
      <c r="X75" s="98" t="s">
        <v>26</v>
      </c>
      <c r="Y75" s="98"/>
      <c r="Z75" s="98"/>
      <c r="AA75" s="98"/>
      <c r="AB75" s="98"/>
      <c r="AC75" s="98"/>
    </row>
    <row r="76" ht="14.25">
      <c r="D76" s="99"/>
      <c r="E76" s="56">
        <v>2015</v>
      </c>
      <c r="F76" s="57">
        <f t="shared" ref="F76:F85" si="15">H13/H12*100</f>
        <v>49.296357615894038</v>
      </c>
      <c r="G76" s="149"/>
      <c r="H76" s="59">
        <v>91.510000000000005</v>
      </c>
      <c r="I76" s="60"/>
      <c r="J76" s="150"/>
      <c r="K76" s="62">
        <f t="shared" ref="K76:K85" si="16">F76-$F$86</f>
        <v>-62.102140614815085</v>
      </c>
      <c r="L76" s="62">
        <f t="array" ref="L76:M76">H76-$H$86:$I$86</f>
        <v>-12.236000000000004</v>
      </c>
      <c r="M76" s="63">
        <f/>
        <v>91.510000000000005</v>
      </c>
      <c r="N76" s="64"/>
      <c r="O76" s="65"/>
      <c r="P76" s="74"/>
      <c r="Q76" s="151"/>
      <c r="R76" s="68">
        <f t="shared" ref="R76:R85" si="17">K76*K76</f>
        <v>3856.6758689422654</v>
      </c>
      <c r="S76" s="69">
        <f t="shared" ref="S76:S85" si="18">L76*L76</f>
        <v>149.71969600000011</v>
      </c>
      <c r="T76" s="71"/>
      <c r="U76" s="71"/>
      <c r="V76" s="98"/>
      <c r="W76" s="98"/>
      <c r="X76" s="98"/>
      <c r="Y76" s="98"/>
      <c r="Z76" s="98"/>
      <c r="AA76" s="98"/>
      <c r="AB76" s="98"/>
      <c r="AC76" s="98"/>
    </row>
    <row r="77" ht="14.25">
      <c r="D77" s="99"/>
      <c r="E77" s="56">
        <v>2016</v>
      </c>
      <c r="F77" s="57">
        <f t="shared" si="15"/>
        <v>80.212706409179958</v>
      </c>
      <c r="G77" s="149"/>
      <c r="H77" s="59">
        <v>131.47</v>
      </c>
      <c r="I77" s="60"/>
      <c r="J77" s="152"/>
      <c r="K77" s="62">
        <f t="shared" si="16"/>
        <v>-31.185791821529165</v>
      </c>
      <c r="L77" s="62">
        <f t="array" ref="L77">H77-$H$86:$I$86</f>
        <v>27.72399999999999</v>
      </c>
      <c r="M77" s="63">
        <f t="shared" ref="M77:M85" si="19">K77*L77</f>
        <v>-864.59489246007422</v>
      </c>
      <c r="N77" s="64"/>
      <c r="O77" s="65"/>
      <c r="P77" s="74"/>
      <c r="Q77" s="122"/>
      <c r="R77" s="68">
        <f t="shared" si="17"/>
        <v>972.55361153575529</v>
      </c>
      <c r="S77" s="69">
        <f t="shared" si="18"/>
        <v>768.62017599999945</v>
      </c>
      <c r="T77" s="153"/>
      <c r="U77" s="71"/>
      <c r="V77" s="98"/>
      <c r="W77" s="98"/>
      <c r="X77" s="98"/>
      <c r="Y77" s="98"/>
      <c r="Z77" s="98"/>
      <c r="AA77" s="98"/>
      <c r="AB77" s="98"/>
      <c r="AC77" s="98"/>
    </row>
    <row r="78" ht="14.25">
      <c r="D78" s="99"/>
      <c r="E78" s="56">
        <v>2017</v>
      </c>
      <c r="F78" s="57">
        <f t="shared" si="15"/>
        <v>167.16678297278438</v>
      </c>
      <c r="G78" s="149"/>
      <c r="H78" s="59">
        <v>89.549999999999997</v>
      </c>
      <c r="I78" s="60"/>
      <c r="J78" s="152"/>
      <c r="K78" s="62">
        <f t="shared" si="16"/>
        <v>55.768284742075252</v>
      </c>
      <c r="L78" s="62">
        <f t="array" ref="L78">H78-$H$86:$I$86</f>
        <v>-14.196000000000012</v>
      </c>
      <c r="M78" s="63">
        <f t="shared" si="19"/>
        <v>-791.68657019850093</v>
      </c>
      <c r="N78" s="64"/>
      <c r="O78" s="65"/>
      <c r="P78" s="74"/>
      <c r="Q78" s="122"/>
      <c r="R78" s="68">
        <f t="shared" si="17"/>
        <v>3110.1015830731835</v>
      </c>
      <c r="S78" s="69">
        <f t="shared" si="18"/>
        <v>201.52641600000035</v>
      </c>
      <c r="T78" s="71"/>
      <c r="U78" s="71"/>
      <c r="V78" s="98"/>
      <c r="W78" s="98"/>
      <c r="X78" s="98"/>
      <c r="Y78" s="98"/>
      <c r="Z78" s="98"/>
      <c r="AA78" s="98"/>
      <c r="AB78" s="98"/>
      <c r="AC78" s="98"/>
    </row>
    <row r="79" ht="14.25">
      <c r="D79" s="99"/>
      <c r="E79" s="56">
        <v>2018</v>
      </c>
      <c r="F79" s="57">
        <f t="shared" si="15"/>
        <v>57.127948236276346</v>
      </c>
      <c r="G79" s="149"/>
      <c r="H79" s="59">
        <v>95.579999999999998</v>
      </c>
      <c r="I79" s="60"/>
      <c r="J79" s="152"/>
      <c r="K79" s="62">
        <f t="shared" si="16"/>
        <v>-54.270549994432777</v>
      </c>
      <c r="L79" s="62">
        <f t="array" ref="L79">H79-$H$86:$I$86</f>
        <v>-8.166000000000011</v>
      </c>
      <c r="M79" s="63">
        <f t="shared" si="19"/>
        <v>443.17331125453865</v>
      </c>
      <c r="N79" s="64"/>
      <c r="O79" s="65"/>
      <c r="P79" s="74"/>
      <c r="Q79" s="122"/>
      <c r="R79" s="68">
        <f t="shared" si="17"/>
        <v>2945.2925966982275</v>
      </c>
      <c r="S79" s="69">
        <f t="shared" si="18"/>
        <v>66.683556000000181</v>
      </c>
      <c r="T79" s="71"/>
      <c r="U79" s="71"/>
      <c r="V79" s="98"/>
      <c r="W79" s="98" t="s">
        <v>26</v>
      </c>
      <c r="X79" s="98"/>
      <c r="Y79" s="98"/>
      <c r="Z79" s="98"/>
      <c r="AA79" s="98"/>
      <c r="AB79" s="98"/>
      <c r="AC79" s="98"/>
    </row>
    <row r="80" ht="14.25">
      <c r="D80" s="99"/>
      <c r="E80" s="56">
        <v>2019</v>
      </c>
      <c r="F80" s="57">
        <f t="shared" si="15"/>
        <v>162.22141030325176</v>
      </c>
      <c r="G80" s="149"/>
      <c r="H80" s="59">
        <v>68.810000000000002</v>
      </c>
      <c r="I80" s="60"/>
      <c r="J80" s="152"/>
      <c r="K80" s="62">
        <f t="shared" si="16"/>
        <v>50.822912072542636</v>
      </c>
      <c r="L80" s="62">
        <f t="array" ref="L80">H80-$H$86:$I$86</f>
        <v>-34.936000000000007</v>
      </c>
      <c r="M80" s="63">
        <f t="shared" si="19"/>
        <v>-1775.5492561663498</v>
      </c>
      <c r="N80" s="64"/>
      <c r="O80" s="65"/>
      <c r="P80" s="74"/>
      <c r="Q80" s="122"/>
      <c r="R80" s="68">
        <f t="shared" si="17"/>
        <v>2582.9683915333999</v>
      </c>
      <c r="S80" s="69">
        <f t="shared" si="18"/>
        <v>1220.5240960000006</v>
      </c>
      <c r="T80" s="71"/>
      <c r="U80" s="71"/>
      <c r="V80" s="98"/>
      <c r="W80" s="98"/>
      <c r="X80" s="98"/>
      <c r="Y80" s="98"/>
      <c r="Z80" s="98"/>
      <c r="AA80" s="98"/>
      <c r="AB80" s="98"/>
      <c r="AC80" s="98"/>
    </row>
    <row r="81" ht="14.25">
      <c r="D81" s="99"/>
      <c r="E81" s="117">
        <v>2020</v>
      </c>
      <c r="F81" s="57">
        <f t="shared" si="15"/>
        <v>104.5045045045045</v>
      </c>
      <c r="G81" s="149"/>
      <c r="H81" s="59">
        <v>135.59</v>
      </c>
      <c r="I81" s="60"/>
      <c r="J81" s="152"/>
      <c r="K81" s="62">
        <f t="shared" si="16"/>
        <v>-6.8939937262046271</v>
      </c>
      <c r="L81" s="62">
        <f t="array" ref="L81">H81-$H$86:$I$86</f>
        <v>31.843999999999994</v>
      </c>
      <c r="M81" s="63">
        <f t="shared" si="19"/>
        <v>-219.53233621726011</v>
      </c>
      <c r="N81" s="64"/>
      <c r="O81" s="65"/>
      <c r="P81" s="74"/>
      <c r="Q81" s="122"/>
      <c r="R81" s="68">
        <f t="shared" si="17"/>
        <v>47.527149496948759</v>
      </c>
      <c r="S81" s="69">
        <f t="shared" si="18"/>
        <v>1014.0403359999996</v>
      </c>
      <c r="T81" s="71"/>
      <c r="U81" s="71"/>
      <c r="V81" s="98"/>
      <c r="W81" s="98"/>
      <c r="X81" s="98"/>
      <c r="Y81" s="98"/>
      <c r="Z81" s="98"/>
      <c r="AA81" s="98"/>
      <c r="AB81" s="98"/>
      <c r="AC81" s="98"/>
    </row>
    <row r="82" ht="14.25">
      <c r="D82" s="99"/>
      <c r="E82" s="117">
        <v>2021</v>
      </c>
      <c r="F82" s="57">
        <f t="shared" si="15"/>
        <v>246.72413793103451</v>
      </c>
      <c r="G82" s="149"/>
      <c r="H82" s="59">
        <v>112.77</v>
      </c>
      <c r="I82" s="60"/>
      <c r="J82" s="152"/>
      <c r="K82" s="62">
        <f t="shared" si="16"/>
        <v>135.32563970032538</v>
      </c>
      <c r="L82" s="62">
        <f t="array" ref="L82">H82-$H$86:$I$86</f>
        <v>9.0239999999999867</v>
      </c>
      <c r="M82" s="63">
        <f t="shared" si="19"/>
        <v>1221.1785726557343</v>
      </c>
      <c r="N82" s="64"/>
      <c r="O82" s="65"/>
      <c r="P82" s="74"/>
      <c r="Q82" s="122"/>
      <c r="R82" s="68">
        <f t="shared" si="17"/>
        <v>18313.028760302281</v>
      </c>
      <c r="S82" s="69">
        <f t="shared" si="18"/>
        <v>81.432575999999756</v>
      </c>
      <c r="T82" s="71"/>
      <c r="U82" s="71"/>
      <c r="V82" s="98"/>
      <c r="W82" s="98"/>
      <c r="X82" s="98"/>
      <c r="Y82" s="98"/>
      <c r="Z82" s="98"/>
      <c r="AA82" s="98"/>
      <c r="AB82" s="98"/>
      <c r="AC82" s="98"/>
    </row>
    <row r="83" ht="14.25">
      <c r="D83" s="99"/>
      <c r="E83" s="117">
        <v>2022</v>
      </c>
      <c r="F83" s="57">
        <f t="shared" si="15"/>
        <v>84.582459818308877</v>
      </c>
      <c r="G83" s="149"/>
      <c r="H83" s="59">
        <v>102.31</v>
      </c>
      <c r="I83" s="60"/>
      <c r="J83" s="152"/>
      <c r="K83" s="62">
        <f t="shared" si="16"/>
        <v>-26.816038412400246</v>
      </c>
      <c r="L83" s="62">
        <f t="array" ref="L83">H83-$H$86:$I$86</f>
        <v>-1.436000000000007</v>
      </c>
      <c r="M83" s="63">
        <f t="shared" si="19"/>
        <v>38.507831160206941</v>
      </c>
      <c r="N83" s="64"/>
      <c r="O83" s="65"/>
      <c r="P83" s="74"/>
      <c r="Q83" s="122"/>
      <c r="R83" s="68">
        <f t="shared" si="17"/>
        <v>719.09991613532554</v>
      </c>
      <c r="S83" s="69">
        <f t="shared" si="18"/>
        <v>2.0620960000000204</v>
      </c>
      <c r="T83" s="71"/>
      <c r="U83" s="71"/>
      <c r="V83" s="98"/>
      <c r="W83" s="98"/>
      <c r="X83" s="98"/>
      <c r="Y83" s="98"/>
      <c r="Z83" s="98"/>
      <c r="AA83" s="98"/>
      <c r="AB83" s="98"/>
      <c r="AC83" s="98"/>
    </row>
    <row r="84" ht="14.25">
      <c r="D84" s="99"/>
      <c r="E84" s="117">
        <v>2023</v>
      </c>
      <c r="F84" s="57">
        <f t="shared" si="15"/>
        <v>83.496850149746976</v>
      </c>
      <c r="G84" s="149"/>
      <c r="H84" s="59">
        <v>110.61</v>
      </c>
      <c r="I84" s="60"/>
      <c r="J84" s="152"/>
      <c r="K84" s="62">
        <f t="shared" si="16"/>
        <v>-27.901648080962147</v>
      </c>
      <c r="L84" s="62">
        <f t="array" ref="L84">H84-$H$86:$I$86</f>
        <v>6.8639999999999901</v>
      </c>
      <c r="M84" s="63">
        <f t="shared" si="19"/>
        <v>-191.5169124277239</v>
      </c>
      <c r="N84" s="64"/>
      <c r="O84" s="65"/>
      <c r="P84" s="74"/>
      <c r="Q84" s="122"/>
      <c r="R84" s="68">
        <f t="shared" si="17"/>
        <v>778.50196563385862</v>
      </c>
      <c r="S84" s="69">
        <f t="shared" si="18"/>
        <v>47.114495999999868</v>
      </c>
      <c r="T84" s="71"/>
      <c r="U84" s="71"/>
      <c r="V84" s="98"/>
      <c r="W84" s="98"/>
      <c r="X84" s="98"/>
      <c r="Y84" s="98"/>
      <c r="Z84" s="98"/>
      <c r="AA84" s="98"/>
      <c r="AB84" s="98"/>
      <c r="AC84" s="98"/>
    </row>
    <row r="85" ht="14.25">
      <c r="D85" s="107"/>
      <c r="E85" s="56">
        <v>2024</v>
      </c>
      <c r="F85" s="57">
        <f t="shared" si="15"/>
        <v>78.651824366110077</v>
      </c>
      <c r="G85" s="149"/>
      <c r="H85" s="59">
        <v>99.260000000000005</v>
      </c>
      <c r="I85" s="60"/>
      <c r="J85" s="154"/>
      <c r="K85" s="62">
        <f t="shared" si="16"/>
        <v>-32.746673864599046</v>
      </c>
      <c r="L85" s="62">
        <f t="array" ref="L85">H85-$H$86:$I$86</f>
        <v>-4.4860000000000042</v>
      </c>
      <c r="M85" s="63">
        <f t="shared" si="19"/>
        <v>146.90157895659146</v>
      </c>
      <c r="N85" s="64"/>
      <c r="O85" s="65"/>
      <c r="P85" s="155"/>
      <c r="Q85" s="156"/>
      <c r="R85" s="68">
        <f t="shared" si="17"/>
        <v>1072.3446491944142</v>
      </c>
      <c r="S85" s="69">
        <f t="shared" si="18"/>
        <v>20.124196000000037</v>
      </c>
      <c r="T85" s="153"/>
      <c r="U85" s="157"/>
      <c r="V85" s="105"/>
      <c r="W85" s="105"/>
      <c r="X85" s="105"/>
      <c r="Y85" s="98"/>
      <c r="Z85" s="98"/>
      <c r="AA85" s="98"/>
      <c r="AB85" s="98"/>
      <c r="AC85" s="98"/>
    </row>
    <row r="86" ht="26.25" customHeight="1">
      <c r="D86" s="79" t="s">
        <v>27</v>
      </c>
      <c r="E86" s="80"/>
      <c r="F86" s="81">
        <f>AVERAGE(F76:G85)</f>
        <v>111.39849823070912</v>
      </c>
      <c r="G86" s="82"/>
      <c r="H86" s="158">
        <f>AVERAGE(H76:I85)</f>
        <v>103.74600000000001</v>
      </c>
      <c r="I86" s="159"/>
      <c r="J86" s="85" t="s">
        <v>20</v>
      </c>
      <c r="K86" s="128" t="s">
        <v>28</v>
      </c>
      <c r="L86" s="129"/>
      <c r="M86" s="81">
        <f>SUM(M76:O85)</f>
        <v>-1901.6086734428377</v>
      </c>
      <c r="N86" s="160"/>
      <c r="O86" s="82"/>
      <c r="P86" s="89" t="s">
        <v>20</v>
      </c>
      <c r="Q86" s="161"/>
      <c r="R86" s="91">
        <f>SUM(R76:R85)</f>
        <v>34398.094492545657</v>
      </c>
      <c r="S86" s="88">
        <f>SUM(S76:S85)</f>
        <v>3571.84764</v>
      </c>
      <c r="T86" s="85" t="s">
        <v>20</v>
      </c>
      <c r="U86" s="93" t="s">
        <v>29</v>
      </c>
      <c r="V86" s="132"/>
      <c r="W86" s="94" t="s">
        <v>30</v>
      </c>
      <c r="X86" s="162">
        <f>M86/(R86*S86)^0.5</f>
        <v>-0.17155662516629155</v>
      </c>
      <c r="Y86" s="98"/>
      <c r="Z86" s="98"/>
      <c r="AA86" s="98"/>
      <c r="AB86" s="98"/>
      <c r="AC86" s="98"/>
    </row>
  </sheetData>
  <mergeCells count="217">
    <mergeCell ref="E2:O7"/>
    <mergeCell ref="S10:AA10"/>
    <mergeCell ref="I11:J11"/>
    <mergeCell ref="K11:L11"/>
    <mergeCell ref="N11:O11"/>
    <mergeCell ref="P11:Q11"/>
    <mergeCell ref="S11:T11"/>
    <mergeCell ref="U11:V11"/>
    <mergeCell ref="W11:X11"/>
    <mergeCell ref="Y11:Z11"/>
    <mergeCell ref="AU11:AV11"/>
    <mergeCell ref="I12:J12"/>
    <mergeCell ref="K12:L12"/>
    <mergeCell ref="N12:O12"/>
    <mergeCell ref="P12:Q12"/>
    <mergeCell ref="S12:T12"/>
    <mergeCell ref="U12:V12"/>
    <mergeCell ref="W12:X12"/>
    <mergeCell ref="Y12:Z12"/>
    <mergeCell ref="AU12:AV12"/>
    <mergeCell ref="I13:J13"/>
    <mergeCell ref="K13:L13"/>
    <mergeCell ref="N13:O13"/>
    <mergeCell ref="P13:Q13"/>
    <mergeCell ref="S13:T13"/>
    <mergeCell ref="U13:V13"/>
    <mergeCell ref="W13:X13"/>
    <mergeCell ref="Y13:Z13"/>
    <mergeCell ref="AU13:AV13"/>
    <mergeCell ref="I14:J14"/>
    <mergeCell ref="K14:L14"/>
    <mergeCell ref="N14:O14"/>
    <mergeCell ref="P14:Q14"/>
    <mergeCell ref="S14:T14"/>
    <mergeCell ref="U14:V14"/>
    <mergeCell ref="W14:X14"/>
    <mergeCell ref="Y14:Z14"/>
    <mergeCell ref="AU14:AV14"/>
    <mergeCell ref="I15:J15"/>
    <mergeCell ref="K15:L15"/>
    <mergeCell ref="N15:O15"/>
    <mergeCell ref="P15:Q15"/>
    <mergeCell ref="S15:T15"/>
    <mergeCell ref="U15:V15"/>
    <mergeCell ref="W15:X15"/>
    <mergeCell ref="Y15:Z15"/>
    <mergeCell ref="AU15:AV15"/>
    <mergeCell ref="I16:J16"/>
    <mergeCell ref="K16:L16"/>
    <mergeCell ref="N16:O16"/>
    <mergeCell ref="P16:Q16"/>
    <mergeCell ref="S16:T16"/>
    <mergeCell ref="U16:V16"/>
    <mergeCell ref="W16:X16"/>
    <mergeCell ref="Y16:Z16"/>
    <mergeCell ref="AU16:AV16"/>
    <mergeCell ref="I17:J17"/>
    <mergeCell ref="K17:L17"/>
    <mergeCell ref="N17:O17"/>
    <mergeCell ref="P17:Q17"/>
    <mergeCell ref="S17:T17"/>
    <mergeCell ref="U17:V17"/>
    <mergeCell ref="W17:X17"/>
    <mergeCell ref="Y17:Z17"/>
    <mergeCell ref="AU17:AV17"/>
    <mergeCell ref="I18:J18"/>
    <mergeCell ref="K18:L18"/>
    <mergeCell ref="N18:O18"/>
    <mergeCell ref="P18:Q18"/>
    <mergeCell ref="S18:T18"/>
    <mergeCell ref="U18:V18"/>
    <mergeCell ref="W18:X18"/>
    <mergeCell ref="Y18:Z18"/>
    <mergeCell ref="AU18:AV18"/>
    <mergeCell ref="I19:J19"/>
    <mergeCell ref="K19:L19"/>
    <mergeCell ref="N19:O19"/>
    <mergeCell ref="P19:Q19"/>
    <mergeCell ref="S19:T19"/>
    <mergeCell ref="U19:V19"/>
    <mergeCell ref="W19:X19"/>
    <mergeCell ref="Y19:Z19"/>
    <mergeCell ref="AU19:AV19"/>
    <mergeCell ref="I20:J20"/>
    <mergeCell ref="K20:L20"/>
    <mergeCell ref="N20:O20"/>
    <mergeCell ref="P20:Q20"/>
    <mergeCell ref="S20:T20"/>
    <mergeCell ref="U20:V20"/>
    <mergeCell ref="W20:X20"/>
    <mergeCell ref="Y20:Z20"/>
    <mergeCell ref="AU20:AV20"/>
    <mergeCell ref="I21:J21"/>
    <mergeCell ref="K21:L21"/>
    <mergeCell ref="N21:O21"/>
    <mergeCell ref="P21:Q21"/>
    <mergeCell ref="S21:T21"/>
    <mergeCell ref="U21:V21"/>
    <mergeCell ref="W21:X21"/>
    <mergeCell ref="Y21:Z21"/>
    <mergeCell ref="AU21:AV21"/>
    <mergeCell ref="I22:J22"/>
    <mergeCell ref="K22:L22"/>
    <mergeCell ref="N22:O22"/>
    <mergeCell ref="P22:Q22"/>
    <mergeCell ref="S22:T22"/>
    <mergeCell ref="U22:V22"/>
    <mergeCell ref="W22:X22"/>
    <mergeCell ref="Y22:Z22"/>
    <mergeCell ref="AU22:AV22"/>
    <mergeCell ref="E27:R28"/>
    <mergeCell ref="G31:H31"/>
    <mergeCell ref="F32:G33"/>
    <mergeCell ref="H32:I33"/>
    <mergeCell ref="F34:G34"/>
    <mergeCell ref="H34:I34"/>
    <mergeCell ref="M34:O34"/>
    <mergeCell ref="P34:Q34"/>
    <mergeCell ref="F35:G35"/>
    <mergeCell ref="H35:I35"/>
    <mergeCell ref="M35:O35"/>
    <mergeCell ref="F36:G36"/>
    <mergeCell ref="H36:I36"/>
    <mergeCell ref="M36:O36"/>
    <mergeCell ref="F37:G37"/>
    <mergeCell ref="H37:I37"/>
    <mergeCell ref="M37:O37"/>
    <mergeCell ref="F38:G38"/>
    <mergeCell ref="H38:I38"/>
    <mergeCell ref="M38:O38"/>
    <mergeCell ref="F39:G39"/>
    <mergeCell ref="H39:I39"/>
    <mergeCell ref="M39:O39"/>
    <mergeCell ref="F40:G40"/>
    <mergeCell ref="H40:I40"/>
    <mergeCell ref="M40:O40"/>
    <mergeCell ref="F41:G41"/>
    <mergeCell ref="H41:I41"/>
    <mergeCell ref="M41:O41"/>
    <mergeCell ref="F42:G42"/>
    <mergeCell ref="H42:I42"/>
    <mergeCell ref="M42:O42"/>
    <mergeCell ref="F43:G43"/>
    <mergeCell ref="H43:I43"/>
    <mergeCell ref="M43:O43"/>
    <mergeCell ref="F44:G44"/>
    <mergeCell ref="H44:I44"/>
    <mergeCell ref="M44:O44"/>
    <mergeCell ref="D45:E45"/>
    <mergeCell ref="F45:G45"/>
    <mergeCell ref="H45:I45"/>
    <mergeCell ref="K45:L45"/>
    <mergeCell ref="M45:O45"/>
    <mergeCell ref="U45:V45"/>
    <mergeCell ref="X45:Y45"/>
    <mergeCell ref="E48:R49"/>
    <mergeCell ref="G51:H51"/>
    <mergeCell ref="G52:G53"/>
    <mergeCell ref="H52:H53"/>
    <mergeCell ref="L54:M54"/>
    <mergeCell ref="N54:O54"/>
    <mergeCell ref="L55:M55"/>
    <mergeCell ref="L56:M56"/>
    <mergeCell ref="L57:M57"/>
    <mergeCell ref="L58:M58"/>
    <mergeCell ref="L59:M59"/>
    <mergeCell ref="L60:M60"/>
    <mergeCell ref="L61:M61"/>
    <mergeCell ref="L62:M62"/>
    <mergeCell ref="E63:F63"/>
    <mergeCell ref="J63:K63"/>
    <mergeCell ref="L63:M63"/>
    <mergeCell ref="S63:T63"/>
    <mergeCell ref="E69:R70"/>
    <mergeCell ref="G72:H72"/>
    <mergeCell ref="F73:G74"/>
    <mergeCell ref="H73:I74"/>
    <mergeCell ref="F75:G75"/>
    <mergeCell ref="H75:I75"/>
    <mergeCell ref="M75:O75"/>
    <mergeCell ref="P75:Q75"/>
    <mergeCell ref="F76:G76"/>
    <mergeCell ref="H76:I76"/>
    <mergeCell ref="M76:O76"/>
    <mergeCell ref="F77:G77"/>
    <mergeCell ref="H77:I77"/>
    <mergeCell ref="M77:O77"/>
    <mergeCell ref="F78:G78"/>
    <mergeCell ref="H78:I78"/>
    <mergeCell ref="M78:O78"/>
    <mergeCell ref="F79:G79"/>
    <mergeCell ref="H79:I79"/>
    <mergeCell ref="M79:O79"/>
    <mergeCell ref="F80:G80"/>
    <mergeCell ref="H80:I80"/>
    <mergeCell ref="M80:O80"/>
    <mergeCell ref="F81:G81"/>
    <mergeCell ref="H81:I81"/>
    <mergeCell ref="M81:O81"/>
    <mergeCell ref="F82:G82"/>
    <mergeCell ref="H82:I82"/>
    <mergeCell ref="M82:O82"/>
    <mergeCell ref="F83:G83"/>
    <mergeCell ref="H83:I83"/>
    <mergeCell ref="M83:O83"/>
    <mergeCell ref="F84:G84"/>
    <mergeCell ref="H84:I84"/>
    <mergeCell ref="M84:O84"/>
    <mergeCell ref="F85:G85"/>
    <mergeCell ref="H85:I85"/>
    <mergeCell ref="M85:O85"/>
    <mergeCell ref="D86:E86"/>
    <mergeCell ref="F86:G86"/>
    <mergeCell ref="H86:I86"/>
    <mergeCell ref="K86:L86"/>
    <mergeCell ref="M86:O86"/>
    <mergeCell ref="U86:V86"/>
  </mergeCells>
  <printOptions headings="0" gridLines="0"/>
  <pageMargins left="0.70078740157480324" right="0.70078740157480324" top="0.75196850393700787" bottom="0.75196850393700787" header="0.29999999999999999" footer="0.29999999999999999"/>
  <pageSetup paperSize="8" scale="79" firstPageNumber="1" fitToWidth="1" fitToHeight="1" pageOrder="downThenOver" orientation="landscape" usePrinterDefaults="1" blackAndWhite="0" draft="0" cellComments="none" useFirstPageNumber="1" errors="displayed" horizontalDpi="600" verticalDpi="600" copies="1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ONLYOFFICE/9.0.4.50</Application>
  <DocSecurity>0</DocSecurity>
  <ScaleCrop>0</ScaleCrop>
  <HeadingPairs>
    <vt:vector size="0" baseType="variant"/>
  </HeadingPairs>
  <TitlesOfParts>
    <vt:vector size="0" baseType="lpstr"/>
  </TitlesOfParts>
  <Company/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Радмир Назаров</dc:creator>
  <cp:revision>11</cp:revision>
  <dcterms:created xsi:type="dcterms:W3CDTF">2015-06-05T18:19:34Z</dcterms:created>
  <dcterms:modified xsi:type="dcterms:W3CDTF">2025-10-01T07:20:36Z</dcterms:modified>
</cp:coreProperties>
</file>